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08" windowWidth="19416" windowHeight="9288" activeTab="5"/>
  </bookViews>
  <sheets>
    <sheet name="Result Analysis" sheetId="1" r:id="rId1"/>
    <sheet name="CO Attainment" sheetId="2" r:id="rId2"/>
    <sheet name="CO FEEDBACK 1 to 18" sheetId="11" r:id="rId3"/>
    <sheet name="CO Graph 1" sheetId="13" r:id="rId4"/>
    <sheet name="CO Graph 2" sheetId="14" r:id="rId5"/>
    <sheet name="CO-PO Mapping" sheetId="15" r:id="rId6"/>
    <sheet name="PO Graph" sheetId="16" r:id="rId7"/>
  </sheets>
  <calcPr calcId="144525"/>
</workbook>
</file>

<file path=xl/calcChain.xml><?xml version="1.0" encoding="utf-8"?>
<calcChain xmlns="http://schemas.openxmlformats.org/spreadsheetml/2006/main">
  <c r="B12" i="16" l="1"/>
  <c r="B11" i="16"/>
  <c r="B10" i="16"/>
  <c r="B9" i="16"/>
  <c r="B8" i="16"/>
  <c r="B7" i="16"/>
  <c r="B6" i="16"/>
  <c r="B5" i="16"/>
  <c r="B4" i="16"/>
  <c r="C146" i="15"/>
  <c r="K146" i="15"/>
  <c r="J146" i="15"/>
  <c r="I146" i="15"/>
  <c r="H146" i="15"/>
  <c r="G146" i="15"/>
  <c r="F146" i="15"/>
  <c r="E146" i="15"/>
  <c r="D146" i="15"/>
  <c r="V143" i="15"/>
  <c r="V146" i="15" s="1"/>
  <c r="V147" i="15" s="1"/>
  <c r="U143" i="15"/>
  <c r="U146" i="15" s="1"/>
  <c r="U147" i="15" s="1"/>
  <c r="T143" i="15"/>
  <c r="T146" i="15" s="1"/>
  <c r="T147" i="15" s="1"/>
  <c r="S143" i="15"/>
  <c r="S146" i="15" s="1"/>
  <c r="S147" i="15" s="1"/>
  <c r="R143" i="15"/>
  <c r="R146" i="15" s="1"/>
  <c r="R147" i="15" s="1"/>
  <c r="Q143" i="15"/>
  <c r="Q146" i="15" s="1"/>
  <c r="Q147" i="15" s="1"/>
  <c r="P143" i="15"/>
  <c r="P146" i="15" s="1"/>
  <c r="P147" i="15" s="1"/>
  <c r="O143" i="15"/>
  <c r="O146" i="15" s="1"/>
  <c r="O147" i="15" s="1"/>
  <c r="N143" i="15"/>
  <c r="N146" i="15" s="1"/>
  <c r="N147" i="15" s="1"/>
  <c r="K143" i="15"/>
  <c r="J143" i="15"/>
  <c r="I143" i="15"/>
  <c r="H143" i="15"/>
  <c r="G143" i="15"/>
  <c r="F143" i="15"/>
  <c r="E143" i="15"/>
  <c r="D143" i="15"/>
  <c r="C143" i="15"/>
  <c r="V135" i="15"/>
  <c r="U135" i="15"/>
  <c r="T135" i="15"/>
  <c r="S135" i="15"/>
  <c r="R135" i="15"/>
  <c r="Q135" i="15"/>
  <c r="P135" i="15"/>
  <c r="O135" i="15"/>
  <c r="N135" i="15"/>
  <c r="K135" i="15"/>
  <c r="J135" i="15"/>
  <c r="I135" i="15"/>
  <c r="H135" i="15"/>
  <c r="G135" i="15"/>
  <c r="F135" i="15"/>
  <c r="E135" i="15"/>
  <c r="D135" i="15"/>
  <c r="C135" i="15"/>
  <c r="V127" i="15"/>
  <c r="U127" i="15"/>
  <c r="T127" i="15"/>
  <c r="S127" i="15"/>
  <c r="R127" i="15"/>
  <c r="Q127" i="15"/>
  <c r="P127" i="15"/>
  <c r="O127" i="15"/>
  <c r="N127" i="15"/>
  <c r="K127" i="15"/>
  <c r="J127" i="15"/>
  <c r="I127" i="15"/>
  <c r="H127" i="15"/>
  <c r="G127" i="15"/>
  <c r="F127" i="15"/>
  <c r="E127" i="15"/>
  <c r="D127" i="15"/>
  <c r="C127" i="15"/>
  <c r="V120" i="15"/>
  <c r="U120" i="15"/>
  <c r="T120" i="15"/>
  <c r="S120" i="15"/>
  <c r="R120" i="15"/>
  <c r="Q120" i="15"/>
  <c r="P120" i="15"/>
  <c r="O120" i="15"/>
  <c r="N120" i="15"/>
  <c r="K120" i="15"/>
  <c r="J120" i="15"/>
  <c r="I120" i="15"/>
  <c r="H120" i="15"/>
  <c r="G120" i="15"/>
  <c r="F120" i="15"/>
  <c r="E120" i="15"/>
  <c r="D120" i="15"/>
  <c r="C120" i="15"/>
  <c r="V113" i="15"/>
  <c r="U113" i="15"/>
  <c r="T113" i="15"/>
  <c r="S113" i="15"/>
  <c r="R113" i="15"/>
  <c r="Q113" i="15"/>
  <c r="P113" i="15"/>
  <c r="O113" i="15"/>
  <c r="N113" i="15"/>
  <c r="K113" i="15"/>
  <c r="J113" i="15"/>
  <c r="I113" i="15"/>
  <c r="H113" i="15"/>
  <c r="G113" i="15"/>
  <c r="F113" i="15"/>
  <c r="E113" i="15"/>
  <c r="D113" i="15"/>
  <c r="C113" i="15"/>
  <c r="V105" i="15"/>
  <c r="U105" i="15"/>
  <c r="T105" i="15"/>
  <c r="S105" i="15"/>
  <c r="R105" i="15"/>
  <c r="Q105" i="15"/>
  <c r="P105" i="15"/>
  <c r="O105" i="15"/>
  <c r="N105" i="15"/>
  <c r="K105" i="15"/>
  <c r="J105" i="15"/>
  <c r="I105" i="15"/>
  <c r="H105" i="15"/>
  <c r="G105" i="15"/>
  <c r="F105" i="15"/>
  <c r="E105" i="15"/>
  <c r="D105" i="15"/>
  <c r="C105" i="15"/>
  <c r="V97" i="15"/>
  <c r="U97" i="15"/>
  <c r="T97" i="15"/>
  <c r="S97" i="15"/>
  <c r="R97" i="15"/>
  <c r="Q97" i="15"/>
  <c r="P97" i="15"/>
  <c r="O97" i="15"/>
  <c r="N97" i="15"/>
  <c r="K97" i="15"/>
  <c r="J97" i="15"/>
  <c r="I97" i="15"/>
  <c r="H97" i="15"/>
  <c r="G97" i="15"/>
  <c r="F97" i="15"/>
  <c r="E97" i="15"/>
  <c r="D97" i="15"/>
  <c r="C97" i="15"/>
  <c r="V90" i="15"/>
  <c r="U90" i="15"/>
  <c r="T90" i="15"/>
  <c r="S90" i="15"/>
  <c r="R90" i="15"/>
  <c r="Q90" i="15"/>
  <c r="P90" i="15"/>
  <c r="O90" i="15"/>
  <c r="N90" i="15"/>
  <c r="K90" i="15"/>
  <c r="J90" i="15"/>
  <c r="I90" i="15"/>
  <c r="H90" i="15"/>
  <c r="G90" i="15"/>
  <c r="F90" i="15"/>
  <c r="E90" i="15"/>
  <c r="D90" i="15"/>
  <c r="L90" i="15"/>
  <c r="C90" i="15"/>
  <c r="V81" i="15"/>
  <c r="U81" i="15"/>
  <c r="T81" i="15"/>
  <c r="S81" i="15"/>
  <c r="R81" i="15"/>
  <c r="Q81" i="15"/>
  <c r="P81" i="15"/>
  <c r="O81" i="15"/>
  <c r="N81" i="15"/>
  <c r="K81" i="15"/>
  <c r="J81" i="15"/>
  <c r="I81" i="15"/>
  <c r="H81" i="15"/>
  <c r="G81" i="15"/>
  <c r="F81" i="15"/>
  <c r="E81" i="15"/>
  <c r="D81" i="15"/>
  <c r="C81" i="15"/>
  <c r="L73" i="15"/>
  <c r="V73" i="15"/>
  <c r="U73" i="15"/>
  <c r="T73" i="15"/>
  <c r="S73" i="15"/>
  <c r="R73" i="15"/>
  <c r="Q73" i="15"/>
  <c r="P73" i="15"/>
  <c r="O73" i="15"/>
  <c r="N73" i="15"/>
  <c r="K73" i="15"/>
  <c r="J73" i="15"/>
  <c r="I73" i="15"/>
  <c r="H73" i="15"/>
  <c r="G73" i="15"/>
  <c r="F73" i="15"/>
  <c r="E73" i="15"/>
  <c r="D73" i="15"/>
  <c r="C73" i="15"/>
  <c r="V65" i="15"/>
  <c r="U65" i="15"/>
  <c r="T65" i="15"/>
  <c r="S65" i="15"/>
  <c r="R65" i="15"/>
  <c r="Q65" i="15"/>
  <c r="P65" i="15"/>
  <c r="O65" i="15"/>
  <c r="N65" i="15"/>
  <c r="K65" i="15"/>
  <c r="J65" i="15"/>
  <c r="I65" i="15"/>
  <c r="H65" i="15"/>
  <c r="G65" i="15"/>
  <c r="F65" i="15"/>
  <c r="E65" i="15"/>
  <c r="D65" i="15"/>
  <c r="C65" i="15"/>
  <c r="L56" i="15"/>
  <c r="V56" i="15" s="1"/>
  <c r="K56" i="15"/>
  <c r="J56" i="15"/>
  <c r="I56" i="15"/>
  <c r="H56" i="15"/>
  <c r="G56" i="15"/>
  <c r="F56" i="15"/>
  <c r="E56" i="15"/>
  <c r="D56" i="15"/>
  <c r="C56" i="15"/>
  <c r="V48" i="15"/>
  <c r="U48" i="15"/>
  <c r="T48" i="15"/>
  <c r="S48" i="15"/>
  <c r="R48" i="15"/>
  <c r="Q48" i="15"/>
  <c r="P48" i="15"/>
  <c r="O48" i="15"/>
  <c r="N48" i="15"/>
  <c r="K48" i="15"/>
  <c r="J48" i="15"/>
  <c r="I48" i="15"/>
  <c r="H48" i="15"/>
  <c r="G48" i="15"/>
  <c r="F48" i="15"/>
  <c r="E48" i="15"/>
  <c r="D48" i="15"/>
  <c r="C48" i="15"/>
  <c r="V40" i="15"/>
  <c r="U40" i="15"/>
  <c r="T40" i="15"/>
  <c r="S40" i="15"/>
  <c r="R40" i="15"/>
  <c r="Q40" i="15"/>
  <c r="P40" i="15"/>
  <c r="O40" i="15"/>
  <c r="N40" i="15"/>
  <c r="K40" i="15"/>
  <c r="J40" i="15"/>
  <c r="I40" i="15"/>
  <c r="H40" i="15"/>
  <c r="G40" i="15"/>
  <c r="F40" i="15"/>
  <c r="E40" i="15"/>
  <c r="D40" i="15"/>
  <c r="C40" i="15"/>
  <c r="V33" i="15"/>
  <c r="U33" i="15"/>
  <c r="T33" i="15"/>
  <c r="S33" i="15"/>
  <c r="R33" i="15"/>
  <c r="Q33" i="15"/>
  <c r="P33" i="15"/>
  <c r="O33" i="15"/>
  <c r="N33" i="15"/>
  <c r="K33" i="15"/>
  <c r="J33" i="15"/>
  <c r="I33" i="15"/>
  <c r="H33" i="15"/>
  <c r="G33" i="15"/>
  <c r="F33" i="15"/>
  <c r="E33" i="15"/>
  <c r="D33" i="15"/>
  <c r="C33" i="15"/>
  <c r="D25" i="15"/>
  <c r="K25" i="15"/>
  <c r="J25" i="15"/>
  <c r="I25" i="15"/>
  <c r="H25" i="15"/>
  <c r="S25" i="15" s="1"/>
  <c r="G25" i="15"/>
  <c r="F25" i="15"/>
  <c r="E25" i="15"/>
  <c r="O25" i="15"/>
  <c r="C25" i="15"/>
  <c r="V25" i="15"/>
  <c r="U25" i="15"/>
  <c r="T25" i="15"/>
  <c r="R25" i="15"/>
  <c r="Q25" i="15"/>
  <c r="P25" i="15"/>
  <c r="N25" i="15"/>
  <c r="V18" i="15"/>
  <c r="U18" i="15"/>
  <c r="T18" i="15"/>
  <c r="S18" i="15"/>
  <c r="R18" i="15"/>
  <c r="Q18" i="15"/>
  <c r="P18" i="15"/>
  <c r="O18" i="15"/>
  <c r="N18" i="15"/>
  <c r="K18" i="15"/>
  <c r="J18" i="15"/>
  <c r="I18" i="15"/>
  <c r="H18" i="15"/>
  <c r="G18" i="15"/>
  <c r="F18" i="15"/>
  <c r="E18" i="15"/>
  <c r="D18" i="15"/>
  <c r="C18" i="15"/>
  <c r="K10" i="15"/>
  <c r="V10" i="15" s="1"/>
  <c r="J10" i="15"/>
  <c r="I10" i="15"/>
  <c r="H10" i="15"/>
  <c r="G10" i="15"/>
  <c r="F10" i="15"/>
  <c r="Q10" i="15" s="1"/>
  <c r="E10" i="15"/>
  <c r="P10" i="15" s="1"/>
  <c r="D10" i="15"/>
  <c r="C10" i="15"/>
  <c r="U10" i="15"/>
  <c r="T10" i="15"/>
  <c r="S10" i="15"/>
  <c r="R10" i="15"/>
  <c r="O10" i="15"/>
  <c r="N10" i="15"/>
  <c r="O56" i="15" l="1"/>
  <c r="S56" i="15"/>
  <c r="P56" i="15"/>
  <c r="T56" i="15"/>
  <c r="Q56" i="15"/>
  <c r="U56" i="15"/>
  <c r="N56" i="15"/>
  <c r="R56" i="15"/>
  <c r="D22" i="14"/>
  <c r="D21" i="14"/>
  <c r="D20" i="14"/>
  <c r="D19" i="14"/>
  <c r="D18" i="14"/>
  <c r="D17" i="14"/>
  <c r="D16" i="14"/>
  <c r="D15" i="14"/>
  <c r="D14" i="14"/>
  <c r="D13" i="14"/>
  <c r="D12" i="14"/>
  <c r="D11" i="14"/>
  <c r="D10" i="14"/>
  <c r="D9" i="14"/>
  <c r="D8" i="14"/>
  <c r="D7" i="14"/>
  <c r="D6" i="14"/>
  <c r="D5" i="14"/>
  <c r="L7" i="2" l="1"/>
  <c r="L18" i="15" s="1"/>
  <c r="L8" i="2"/>
  <c r="L25" i="15" s="1"/>
  <c r="L9" i="2"/>
  <c r="L33" i="15" s="1"/>
  <c r="L10" i="2"/>
  <c r="L40" i="15" s="1"/>
  <c r="L11" i="2"/>
  <c r="L48" i="15" s="1"/>
  <c r="L12" i="2"/>
  <c r="L13" i="2"/>
  <c r="L65" i="15" s="1"/>
  <c r="L14" i="2"/>
  <c r="L15" i="2"/>
  <c r="L81" i="15" s="1"/>
  <c r="L16" i="2"/>
  <c r="L17" i="2"/>
  <c r="L97" i="15" s="1"/>
  <c r="L18" i="2"/>
  <c r="L105" i="15" s="1"/>
  <c r="L19" i="2"/>
  <c r="L113" i="15" s="1"/>
  <c r="L20" i="2"/>
  <c r="L120" i="15" s="1"/>
  <c r="L21" i="2"/>
  <c r="L127" i="15" s="1"/>
  <c r="L22" i="2"/>
  <c r="L135" i="15" s="1"/>
  <c r="L23" i="2"/>
  <c r="O73" i="11"/>
  <c r="O74" i="11"/>
  <c r="O75" i="11"/>
  <c r="O76" i="11"/>
  <c r="O77" i="11"/>
  <c r="O78" i="11"/>
  <c r="O79" i="11"/>
  <c r="O80" i="11"/>
  <c r="O81" i="11"/>
  <c r="O72" i="11"/>
  <c r="O39" i="11"/>
  <c r="O40" i="11"/>
  <c r="O41" i="11"/>
  <c r="O42" i="11"/>
  <c r="O43" i="11"/>
  <c r="O44" i="11"/>
  <c r="O45" i="11"/>
  <c r="O46" i="11"/>
  <c r="O47" i="11"/>
  <c r="O38" i="11"/>
  <c r="O5" i="11"/>
  <c r="O6" i="11"/>
  <c r="O7" i="11"/>
  <c r="O8" i="11"/>
  <c r="O9" i="11"/>
  <c r="O10" i="11"/>
  <c r="O11" i="11"/>
  <c r="O12" i="11"/>
  <c r="O13" i="11"/>
  <c r="O4" i="11"/>
  <c r="I175" i="11"/>
  <c r="I176" i="11"/>
  <c r="I177" i="11"/>
  <c r="I178" i="11"/>
  <c r="I179" i="11"/>
  <c r="I180" i="11"/>
  <c r="I181" i="11"/>
  <c r="I182" i="11"/>
  <c r="I183" i="11"/>
  <c r="I174" i="11"/>
  <c r="I140" i="11"/>
  <c r="I141" i="11"/>
  <c r="I142" i="11"/>
  <c r="I143" i="11"/>
  <c r="I144" i="11"/>
  <c r="I145" i="11"/>
  <c r="I146" i="11"/>
  <c r="I147" i="11"/>
  <c r="I148" i="11"/>
  <c r="I139" i="11"/>
  <c r="I106" i="11"/>
  <c r="I107" i="11"/>
  <c r="I108" i="11"/>
  <c r="I109" i="11"/>
  <c r="I110" i="11"/>
  <c r="I111" i="11"/>
  <c r="I112" i="11"/>
  <c r="I113" i="11"/>
  <c r="I114" i="11"/>
  <c r="I105" i="11"/>
  <c r="I73" i="11"/>
  <c r="I74" i="11"/>
  <c r="I75" i="11"/>
  <c r="I76" i="11"/>
  <c r="I77" i="11"/>
  <c r="I78" i="11"/>
  <c r="I79" i="11"/>
  <c r="I80" i="11"/>
  <c r="I81" i="11"/>
  <c r="I72" i="11"/>
  <c r="I39" i="11"/>
  <c r="I40" i="11"/>
  <c r="I41" i="11"/>
  <c r="I42" i="11"/>
  <c r="I43" i="11"/>
  <c r="I44" i="11"/>
  <c r="I45" i="11"/>
  <c r="I46" i="11"/>
  <c r="I47" i="11"/>
  <c r="I38" i="11"/>
  <c r="I5" i="11"/>
  <c r="I6" i="11"/>
  <c r="I7" i="11"/>
  <c r="I8" i="11"/>
  <c r="I9" i="11"/>
  <c r="I10" i="11"/>
  <c r="I11" i="11"/>
  <c r="I12" i="11"/>
  <c r="I13" i="11"/>
  <c r="I4" i="11"/>
  <c r="D175" i="11"/>
  <c r="D176" i="11"/>
  <c r="D177" i="11"/>
  <c r="D178" i="11"/>
  <c r="D179" i="11"/>
  <c r="D180" i="11"/>
  <c r="D181" i="11"/>
  <c r="D182" i="11"/>
  <c r="D183" i="11"/>
  <c r="D174" i="11"/>
  <c r="D140" i="11"/>
  <c r="D141" i="11"/>
  <c r="D142" i="11"/>
  <c r="D143" i="11"/>
  <c r="D144" i="11"/>
  <c r="D145" i="11"/>
  <c r="D146" i="11"/>
  <c r="D147" i="11"/>
  <c r="D148" i="11"/>
  <c r="D139" i="11"/>
  <c r="D106" i="11"/>
  <c r="D107" i="11"/>
  <c r="D108" i="11"/>
  <c r="D109" i="11"/>
  <c r="D110" i="11"/>
  <c r="D111" i="11"/>
  <c r="D112" i="11"/>
  <c r="D113" i="11"/>
  <c r="D114" i="11"/>
  <c r="D105" i="11"/>
  <c r="D73" i="11"/>
  <c r="D74" i="11"/>
  <c r="D75" i="11"/>
  <c r="D76" i="11"/>
  <c r="D77" i="11"/>
  <c r="D78" i="11"/>
  <c r="D79" i="11"/>
  <c r="D80" i="11"/>
  <c r="D81" i="11"/>
  <c r="D72" i="11"/>
  <c r="D39" i="11"/>
  <c r="D40" i="11"/>
  <c r="D41" i="11"/>
  <c r="D42" i="11"/>
  <c r="D43" i="11"/>
  <c r="D44" i="11"/>
  <c r="D45" i="11"/>
  <c r="D46" i="11"/>
  <c r="D47" i="11"/>
  <c r="D38" i="11"/>
  <c r="D5" i="11"/>
  <c r="D6" i="11"/>
  <c r="D7" i="11"/>
  <c r="D8" i="11"/>
  <c r="D9" i="11"/>
  <c r="D10" i="11"/>
  <c r="D11" i="11"/>
  <c r="D12" i="11"/>
  <c r="D13" i="11"/>
  <c r="D4" i="11"/>
  <c r="J23" i="2"/>
  <c r="O175" i="11"/>
  <c r="O176" i="11"/>
  <c r="O177" i="11"/>
  <c r="O178" i="11"/>
  <c r="O179" i="11"/>
  <c r="O180" i="11"/>
  <c r="O181" i="11"/>
  <c r="O182" i="11"/>
  <c r="O183" i="11"/>
  <c r="O174" i="11"/>
  <c r="J22" i="2"/>
  <c r="O140" i="11"/>
  <c r="O141" i="11"/>
  <c r="O142" i="11"/>
  <c r="O143" i="11"/>
  <c r="O144" i="11"/>
  <c r="O145" i="11"/>
  <c r="O146" i="11"/>
  <c r="O147" i="11"/>
  <c r="O148" i="11"/>
  <c r="O139" i="11"/>
  <c r="J21" i="2"/>
  <c r="J20" i="2"/>
  <c r="O106" i="11"/>
  <c r="O107" i="11"/>
  <c r="O108" i="11"/>
  <c r="O109" i="11"/>
  <c r="O110" i="11"/>
  <c r="O111" i="11"/>
  <c r="O112" i="11"/>
  <c r="O113" i="11"/>
  <c r="O114" i="11"/>
  <c r="O105" i="11"/>
  <c r="J19" i="2"/>
  <c r="J18" i="2"/>
  <c r="M200" i="11"/>
  <c r="O199" i="11"/>
  <c r="O198" i="11"/>
  <c r="O197" i="11"/>
  <c r="O196" i="11"/>
  <c r="O195" i="11"/>
  <c r="M165" i="11"/>
  <c r="O164" i="11"/>
  <c r="O163" i="11"/>
  <c r="O162" i="11"/>
  <c r="O161" i="11"/>
  <c r="O160" i="11"/>
  <c r="M131" i="11"/>
  <c r="O130" i="11"/>
  <c r="O129" i="11"/>
  <c r="O128" i="11"/>
  <c r="O127" i="11"/>
  <c r="O126" i="11"/>
  <c r="M98" i="11"/>
  <c r="O97" i="11"/>
  <c r="O96" i="11"/>
  <c r="O95" i="11"/>
  <c r="O94" i="11"/>
  <c r="O93" i="11"/>
  <c r="M64" i="11"/>
  <c r="O63" i="11"/>
  <c r="O62" i="11"/>
  <c r="O61" i="11"/>
  <c r="O60" i="11"/>
  <c r="O59" i="11"/>
  <c r="M30" i="11"/>
  <c r="O29" i="11"/>
  <c r="O28" i="11"/>
  <c r="O27" i="11"/>
  <c r="O30" i="11" s="1"/>
  <c r="O26" i="11"/>
  <c r="O25" i="11"/>
  <c r="J17" i="2"/>
  <c r="J16" i="2"/>
  <c r="J15" i="2"/>
  <c r="G200" i="11"/>
  <c r="I199" i="11"/>
  <c r="I198" i="11"/>
  <c r="I197" i="11"/>
  <c r="I196" i="11"/>
  <c r="I195" i="11"/>
  <c r="G165" i="11"/>
  <c r="I164" i="11"/>
  <c r="I163" i="11"/>
  <c r="I162" i="11"/>
  <c r="I161" i="11"/>
  <c r="I160" i="11"/>
  <c r="I165" i="11" s="1"/>
  <c r="G131" i="11"/>
  <c r="I130" i="11"/>
  <c r="I129" i="11"/>
  <c r="I128" i="11"/>
  <c r="I131" i="11" s="1"/>
  <c r="I132" i="11" s="1"/>
  <c r="I133" i="11" s="1"/>
  <c r="I15" i="2" s="1"/>
  <c r="E16" i="13" s="1"/>
  <c r="I127" i="11"/>
  <c r="I126" i="11"/>
  <c r="G98" i="11"/>
  <c r="I97" i="11"/>
  <c r="I96" i="11"/>
  <c r="I95" i="11"/>
  <c r="I94" i="11"/>
  <c r="I93" i="11"/>
  <c r="J14" i="2"/>
  <c r="J13" i="2"/>
  <c r="G64" i="11"/>
  <c r="I63" i="11"/>
  <c r="I62" i="11"/>
  <c r="I61" i="11"/>
  <c r="I60" i="11"/>
  <c r="I64" i="11" s="1"/>
  <c r="I65" i="11" s="1"/>
  <c r="I66" i="11" s="1"/>
  <c r="I13" i="2" s="1"/>
  <c r="E14" i="13" s="1"/>
  <c r="I59" i="11"/>
  <c r="J12" i="2"/>
  <c r="J11" i="2"/>
  <c r="G30" i="11"/>
  <c r="B30" i="11"/>
  <c r="I29" i="11"/>
  <c r="I28" i="11"/>
  <c r="I27" i="11"/>
  <c r="I26" i="11"/>
  <c r="I25" i="11"/>
  <c r="B200" i="11"/>
  <c r="D199" i="11"/>
  <c r="D198" i="11"/>
  <c r="D197" i="11"/>
  <c r="D196" i="11"/>
  <c r="D195" i="11"/>
  <c r="J10" i="2"/>
  <c r="B165" i="11"/>
  <c r="D164" i="11"/>
  <c r="D163" i="11"/>
  <c r="D162" i="11"/>
  <c r="D161" i="11"/>
  <c r="D160" i="11"/>
  <c r="J9" i="2"/>
  <c r="B131" i="11"/>
  <c r="D130" i="11"/>
  <c r="D129" i="11"/>
  <c r="D128" i="11"/>
  <c r="D127" i="11"/>
  <c r="D126" i="11"/>
  <c r="J7" i="2"/>
  <c r="J8" i="2"/>
  <c r="B98" i="11"/>
  <c r="D97" i="11"/>
  <c r="D96" i="11"/>
  <c r="D95" i="11"/>
  <c r="D94" i="11"/>
  <c r="D93" i="11"/>
  <c r="B64" i="11"/>
  <c r="D63" i="11"/>
  <c r="D62" i="11"/>
  <c r="D61" i="11"/>
  <c r="D60" i="11"/>
  <c r="D59" i="11"/>
  <c r="D64" i="11" s="1"/>
  <c r="J6" i="2"/>
  <c r="D26" i="11"/>
  <c r="D27" i="11"/>
  <c r="D28" i="11"/>
  <c r="D29" i="11"/>
  <c r="D25" i="11"/>
  <c r="D30" i="11" l="1"/>
  <c r="D31" i="11" s="1"/>
  <c r="D32" i="11" s="1"/>
  <c r="I6" i="2" s="1"/>
  <c r="E7" i="13" s="1"/>
  <c r="I30" i="11"/>
  <c r="I200" i="11"/>
  <c r="I201" i="11" s="1"/>
  <c r="I202" i="11" s="1"/>
  <c r="I17" i="2" s="1"/>
  <c r="E18" i="13" s="1"/>
  <c r="O165" i="11"/>
  <c r="O166" i="11" s="1"/>
  <c r="O167" i="11" s="1"/>
  <c r="I22" i="2" s="1"/>
  <c r="E23" i="13" s="1"/>
  <c r="O200" i="11"/>
  <c r="O201" i="11" s="1"/>
  <c r="O202" i="11" s="1"/>
  <c r="I23" i="2" s="1"/>
  <c r="E24" i="13" s="1"/>
  <c r="O131" i="11"/>
  <c r="O132" i="11" s="1"/>
  <c r="O133" i="11" s="1"/>
  <c r="I21" i="2" s="1"/>
  <c r="E22" i="13" s="1"/>
  <c r="O98" i="11"/>
  <c r="O99" i="11" s="1"/>
  <c r="O100" i="11" s="1"/>
  <c r="I20" i="2" s="1"/>
  <c r="E21" i="13" s="1"/>
  <c r="O64" i="11"/>
  <c r="O65" i="11" s="1"/>
  <c r="O66" i="11" s="1"/>
  <c r="I19" i="2" s="1"/>
  <c r="E20" i="13" s="1"/>
  <c r="O31" i="11"/>
  <c r="O32" i="11" s="1"/>
  <c r="I18" i="2" s="1"/>
  <c r="E19" i="13" s="1"/>
  <c r="I166" i="11"/>
  <c r="I167" i="11" s="1"/>
  <c r="I16" i="2" s="1"/>
  <c r="E17" i="13" s="1"/>
  <c r="I98" i="11"/>
  <c r="I99" i="11" s="1"/>
  <c r="I100" i="11" s="1"/>
  <c r="I14" i="2" s="1"/>
  <c r="E15" i="13" s="1"/>
  <c r="D65" i="11"/>
  <c r="D66" i="11" s="1"/>
  <c r="I7" i="2" s="1"/>
  <c r="E8" i="13" s="1"/>
  <c r="D98" i="11"/>
  <c r="D99" i="11" s="1"/>
  <c r="D100" i="11" s="1"/>
  <c r="I8" i="2" s="1"/>
  <c r="E9" i="13" s="1"/>
  <c r="I31" i="11"/>
  <c r="I32" i="11" s="1"/>
  <c r="I12" i="2" s="1"/>
  <c r="E13" i="13" s="1"/>
  <c r="D200" i="11"/>
  <c r="D201" i="11" s="1"/>
  <c r="D202" i="11" s="1"/>
  <c r="I11" i="2" s="1"/>
  <c r="E12" i="13" s="1"/>
  <c r="D165" i="11"/>
  <c r="D166" i="11" s="1"/>
  <c r="D167" i="11" s="1"/>
  <c r="I10" i="2" s="1"/>
  <c r="E11" i="13" s="1"/>
  <c r="D131" i="11"/>
  <c r="D132" i="11" s="1"/>
  <c r="D133" i="11" s="1"/>
  <c r="I9" i="2" s="1"/>
  <c r="E10" i="13" s="1"/>
  <c r="G23" i="2" l="1"/>
  <c r="G22" i="2"/>
  <c r="G19" i="2"/>
  <c r="G18" i="2"/>
  <c r="G21" i="2"/>
  <c r="G20" i="2"/>
  <c r="G17" i="2"/>
  <c r="G16" i="2"/>
  <c r="G15" i="2"/>
  <c r="G14" i="2"/>
  <c r="G13" i="2"/>
  <c r="G12" i="2"/>
  <c r="G7" i="2"/>
  <c r="G8" i="2"/>
  <c r="G9" i="2"/>
  <c r="G10" i="2"/>
  <c r="G6" i="2"/>
  <c r="G11" i="2"/>
  <c r="CA8" i="1"/>
  <c r="CA9" i="1"/>
  <c r="CA10" i="1"/>
  <c r="CA11" i="1"/>
  <c r="CA12" i="1"/>
  <c r="CA13" i="1"/>
  <c r="CA14" i="1"/>
  <c r="CA15" i="1"/>
  <c r="CA16" i="1"/>
  <c r="CA7" i="1"/>
  <c r="BT17" i="1"/>
  <c r="BT18" i="1" s="1"/>
  <c r="BT19" i="1" s="1"/>
  <c r="C23" i="2" s="1"/>
  <c r="B24" i="13" s="1"/>
  <c r="BV8" i="1"/>
  <c r="BW8" i="1" s="1"/>
  <c r="BV9" i="1"/>
  <c r="BW9" i="1" s="1"/>
  <c r="BV10" i="1"/>
  <c r="BW10" i="1" s="1"/>
  <c r="BV11" i="1"/>
  <c r="BW11" i="1" s="1"/>
  <c r="BV12" i="1"/>
  <c r="BW12" i="1" s="1"/>
  <c r="BV13" i="1"/>
  <c r="BW13" i="1" s="1"/>
  <c r="BV14" i="1"/>
  <c r="BW14" i="1" s="1"/>
  <c r="BV15" i="1"/>
  <c r="BW15" i="1" s="1"/>
  <c r="BV16" i="1"/>
  <c r="BW16" i="1" s="1"/>
  <c r="BV7" i="1"/>
  <c r="BW7" i="1" s="1"/>
  <c r="BP17" i="1"/>
  <c r="BP18" i="1" s="1"/>
  <c r="BP19" i="1" s="1"/>
  <c r="C22" i="2" s="1"/>
  <c r="B23" i="13" s="1"/>
  <c r="BS7" i="1"/>
  <c r="BR8" i="1"/>
  <c r="BS8" i="1" s="1"/>
  <c r="BR9" i="1"/>
  <c r="BS9" i="1" s="1"/>
  <c r="BR10" i="1"/>
  <c r="BS10" i="1" s="1"/>
  <c r="BR11" i="1"/>
  <c r="BS11" i="1" s="1"/>
  <c r="BR12" i="1"/>
  <c r="BS12" i="1" s="1"/>
  <c r="BR13" i="1"/>
  <c r="BS13" i="1" s="1"/>
  <c r="BR14" i="1"/>
  <c r="BS14" i="1" s="1"/>
  <c r="BR15" i="1"/>
  <c r="BS15" i="1" s="1"/>
  <c r="BR16" i="1"/>
  <c r="BS16" i="1" s="1"/>
  <c r="BR7" i="1"/>
  <c r="BO7" i="1"/>
  <c r="BN8" i="1"/>
  <c r="BO8" i="1" s="1"/>
  <c r="BN9" i="1"/>
  <c r="BO9" i="1" s="1"/>
  <c r="BN10" i="1"/>
  <c r="BO10" i="1" s="1"/>
  <c r="BN11" i="1"/>
  <c r="BO11" i="1" s="1"/>
  <c r="BN12" i="1"/>
  <c r="BO12" i="1" s="1"/>
  <c r="BN13" i="1"/>
  <c r="BO13" i="1" s="1"/>
  <c r="BN14" i="1"/>
  <c r="BO14" i="1" s="1"/>
  <c r="BN15" i="1"/>
  <c r="BO15" i="1" s="1"/>
  <c r="BN16" i="1"/>
  <c r="BO16" i="1" s="1"/>
  <c r="BN7" i="1"/>
  <c r="L17" i="1"/>
  <c r="M17" i="1"/>
  <c r="M18" i="1" s="1"/>
  <c r="M19" i="1" s="1"/>
  <c r="P17" i="1"/>
  <c r="P18" i="1" s="1"/>
  <c r="P19" i="1" s="1"/>
  <c r="C9" i="2" s="1"/>
  <c r="B10" i="13" s="1"/>
  <c r="Q17" i="1"/>
  <c r="Q18" i="1" s="1"/>
  <c r="Q19" i="1" s="1"/>
  <c r="D9" i="2" s="1"/>
  <c r="C10" i="13" s="1"/>
  <c r="T17" i="1"/>
  <c r="T18" i="1" s="1"/>
  <c r="T19" i="1" s="1"/>
  <c r="C10" i="2" s="1"/>
  <c r="B11" i="13" s="1"/>
  <c r="D11" i="13" s="1"/>
  <c r="U17" i="1"/>
  <c r="U18" i="1" s="1"/>
  <c r="U19" i="1" s="1"/>
  <c r="D10" i="2" s="1"/>
  <c r="C11" i="13" s="1"/>
  <c r="X17" i="1"/>
  <c r="X18" i="1" s="1"/>
  <c r="X19" i="1" s="1"/>
  <c r="C11" i="2" s="1"/>
  <c r="B12" i="13" s="1"/>
  <c r="Y17" i="1"/>
  <c r="Y18" i="1" s="1"/>
  <c r="Y19" i="1" s="1"/>
  <c r="D11" i="2" s="1"/>
  <c r="C12" i="13" s="1"/>
  <c r="AB17" i="1"/>
  <c r="AB18" i="1" s="1"/>
  <c r="AB19" i="1" s="1"/>
  <c r="C12" i="2" s="1"/>
  <c r="B13" i="13" s="1"/>
  <c r="AC17" i="1"/>
  <c r="AC18" i="1" s="1"/>
  <c r="AC19" i="1" s="1"/>
  <c r="D12" i="2" s="1"/>
  <c r="C13" i="13" s="1"/>
  <c r="AF17" i="1"/>
  <c r="AF18" i="1" s="1"/>
  <c r="AF19" i="1" s="1"/>
  <c r="C13" i="2" s="1"/>
  <c r="B14" i="13" s="1"/>
  <c r="AG17" i="1"/>
  <c r="AG18" i="1" s="1"/>
  <c r="AG19" i="1" s="1"/>
  <c r="D13" i="2" s="1"/>
  <c r="C14" i="13" s="1"/>
  <c r="AJ17" i="1"/>
  <c r="AJ18" i="1" s="1"/>
  <c r="AJ19" i="1" s="1"/>
  <c r="C14" i="2" s="1"/>
  <c r="B15" i="13" s="1"/>
  <c r="AK17" i="1"/>
  <c r="AN17" i="1"/>
  <c r="AN18" i="1" s="1"/>
  <c r="AN19" i="1" s="1"/>
  <c r="C15" i="2" s="1"/>
  <c r="B16" i="13" s="1"/>
  <c r="AO17" i="1"/>
  <c r="AO18" i="1" s="1"/>
  <c r="AO19" i="1" s="1"/>
  <c r="D15" i="2" s="1"/>
  <c r="C16" i="13" s="1"/>
  <c r="AR17" i="1"/>
  <c r="AR18" i="1" s="1"/>
  <c r="AR19" i="1" s="1"/>
  <c r="C16" i="2" s="1"/>
  <c r="B17" i="13" s="1"/>
  <c r="AS17" i="1"/>
  <c r="AV17" i="1"/>
  <c r="AV18" i="1" s="1"/>
  <c r="AV19" i="1" s="1"/>
  <c r="C17" i="2" s="1"/>
  <c r="B18" i="13" s="1"/>
  <c r="AW17" i="1"/>
  <c r="AW18" i="1" s="1"/>
  <c r="AW19" i="1" s="1"/>
  <c r="D17" i="2" s="1"/>
  <c r="C18" i="13" s="1"/>
  <c r="AZ17" i="1"/>
  <c r="AZ18" i="1" s="1"/>
  <c r="AZ19" i="1" s="1"/>
  <c r="C20" i="2" s="1"/>
  <c r="B21" i="13" s="1"/>
  <c r="BA17" i="1"/>
  <c r="BA18" i="1" s="1"/>
  <c r="BA19" i="1" s="1"/>
  <c r="D20" i="2" s="1"/>
  <c r="C21" i="13" s="1"/>
  <c r="BD17" i="1"/>
  <c r="BD18" i="1" s="1"/>
  <c r="BD19" i="1" s="1"/>
  <c r="C21" i="2" s="1"/>
  <c r="B22" i="13" s="1"/>
  <c r="BE17" i="1"/>
  <c r="BE18" i="1" s="1"/>
  <c r="BE19" i="1" s="1"/>
  <c r="D21" i="2" s="1"/>
  <c r="C22" i="13" s="1"/>
  <c r="BH17" i="1"/>
  <c r="BH18" i="1" s="1"/>
  <c r="BH19" i="1" s="1"/>
  <c r="C18" i="2" s="1"/>
  <c r="B19" i="13" s="1"/>
  <c r="BI17" i="1"/>
  <c r="BI18" i="1" s="1"/>
  <c r="BI19" i="1" s="1"/>
  <c r="D18" i="2" s="1"/>
  <c r="C19" i="13" s="1"/>
  <c r="D19" i="13" s="1"/>
  <c r="BL17" i="1"/>
  <c r="BL18" i="1" s="1"/>
  <c r="BL19" i="1" s="1"/>
  <c r="C19" i="2" s="1"/>
  <c r="B20" i="13" s="1"/>
  <c r="BM17" i="1"/>
  <c r="BM18" i="1" s="1"/>
  <c r="BM19" i="1" s="1"/>
  <c r="D19" i="2" s="1"/>
  <c r="C20" i="13" s="1"/>
  <c r="BQ17" i="1"/>
  <c r="BQ18" i="1" s="1"/>
  <c r="BQ19" i="1" s="1"/>
  <c r="D22" i="2" s="1"/>
  <c r="C23" i="13" s="1"/>
  <c r="BU17" i="1"/>
  <c r="BU18" i="1" s="1"/>
  <c r="BU19" i="1" s="1"/>
  <c r="D23" i="2" s="1"/>
  <c r="C24" i="13" s="1"/>
  <c r="L18" i="1"/>
  <c r="L19" i="1" s="1"/>
  <c r="AK18" i="1"/>
  <c r="AK19" i="1" s="1"/>
  <c r="D14" i="2" s="1"/>
  <c r="C15" i="13" s="1"/>
  <c r="D15" i="13" s="1"/>
  <c r="AS18" i="1"/>
  <c r="AS19" i="1" s="1"/>
  <c r="D16" i="2" s="1"/>
  <c r="C17" i="13" s="1"/>
  <c r="D17" i="13" s="1"/>
  <c r="I17" i="1"/>
  <c r="I18" i="1" s="1"/>
  <c r="H17" i="1"/>
  <c r="D17" i="1"/>
  <c r="D18" i="1" s="1"/>
  <c r="F8" i="1"/>
  <c r="F9" i="1"/>
  <c r="F10" i="1"/>
  <c r="F11" i="1"/>
  <c r="F12" i="1"/>
  <c r="F13" i="1"/>
  <c r="F14" i="1"/>
  <c r="F15" i="1"/>
  <c r="F16" i="1"/>
  <c r="E17" i="1"/>
  <c r="E18" i="1" s="1"/>
  <c r="D20" i="13" l="1"/>
  <c r="D18" i="13"/>
  <c r="D14" i="13"/>
  <c r="D12" i="13"/>
  <c r="D13" i="13"/>
  <c r="D22" i="13"/>
  <c r="D16" i="13"/>
  <c r="D10" i="13"/>
  <c r="D23" i="13"/>
  <c r="D21" i="13"/>
  <c r="D24" i="13"/>
  <c r="E23" i="2"/>
  <c r="E22" i="2"/>
  <c r="E20" i="2"/>
  <c r="E19" i="2"/>
  <c r="E18" i="2"/>
  <c r="E16" i="2"/>
  <c r="E15" i="2"/>
  <c r="E14" i="2"/>
  <c r="L6" i="2"/>
  <c r="L10" i="15" s="1"/>
  <c r="I19" i="1"/>
  <c r="D7" i="2" s="1"/>
  <c r="C8" i="13" s="1"/>
  <c r="D8" i="2"/>
  <c r="C9" i="13" s="1"/>
  <c r="C8" i="2"/>
  <c r="B9" i="13" s="1"/>
  <c r="H18" i="1"/>
  <c r="H19" i="1" s="1"/>
  <c r="C7" i="2" s="1"/>
  <c r="B8" i="13" s="1"/>
  <c r="D8" i="13" s="1"/>
  <c r="E19" i="1"/>
  <c r="D6" i="2" s="1"/>
  <c r="C7" i="13" s="1"/>
  <c r="D19" i="1"/>
  <c r="CB16" i="1"/>
  <c r="CC16" i="1" s="1"/>
  <c r="BX16" i="1"/>
  <c r="BY16" i="1" s="1"/>
  <c r="BZ16" i="1" s="1"/>
  <c r="BJ16" i="1"/>
  <c r="BK16" i="1" s="1"/>
  <c r="BF16" i="1"/>
  <c r="BG16" i="1" s="1"/>
  <c r="BB16" i="1"/>
  <c r="BC16" i="1" s="1"/>
  <c r="AX16" i="1"/>
  <c r="AY16" i="1" s="1"/>
  <c r="AT16" i="1"/>
  <c r="AU16" i="1" s="1"/>
  <c r="AP16" i="1"/>
  <c r="AQ16" i="1" s="1"/>
  <c r="AL16" i="1"/>
  <c r="AM16" i="1" s="1"/>
  <c r="AH16" i="1"/>
  <c r="AI16" i="1" s="1"/>
  <c r="AD16" i="1"/>
  <c r="AE16" i="1" s="1"/>
  <c r="Z16" i="1"/>
  <c r="AA16" i="1" s="1"/>
  <c r="V16" i="1"/>
  <c r="W16" i="1" s="1"/>
  <c r="R16" i="1"/>
  <c r="S16" i="1" s="1"/>
  <c r="N16" i="1"/>
  <c r="O16" i="1" s="1"/>
  <c r="J16" i="1"/>
  <c r="K16" i="1" s="1"/>
  <c r="G16" i="1"/>
  <c r="CB15" i="1"/>
  <c r="CC15" i="1" s="1"/>
  <c r="BX15" i="1"/>
  <c r="BY15" i="1" s="1"/>
  <c r="BZ15" i="1" s="1"/>
  <c r="BJ15" i="1"/>
  <c r="BK15" i="1" s="1"/>
  <c r="BF15" i="1"/>
  <c r="BG15" i="1" s="1"/>
  <c r="BB15" i="1"/>
  <c r="BC15" i="1" s="1"/>
  <c r="AX15" i="1"/>
  <c r="AY15" i="1" s="1"/>
  <c r="AT15" i="1"/>
  <c r="AU15" i="1" s="1"/>
  <c r="AP15" i="1"/>
  <c r="AQ15" i="1" s="1"/>
  <c r="AL15" i="1"/>
  <c r="AM15" i="1" s="1"/>
  <c r="AH15" i="1"/>
  <c r="AI15" i="1" s="1"/>
  <c r="AD15" i="1"/>
  <c r="AE15" i="1" s="1"/>
  <c r="Z15" i="1"/>
  <c r="AA15" i="1" s="1"/>
  <c r="V15" i="1"/>
  <c r="W15" i="1" s="1"/>
  <c r="R15" i="1"/>
  <c r="S15" i="1" s="1"/>
  <c r="N15" i="1"/>
  <c r="O15" i="1" s="1"/>
  <c r="J15" i="1"/>
  <c r="K15" i="1" s="1"/>
  <c r="G15" i="1"/>
  <c r="CB14" i="1"/>
  <c r="CC14" i="1" s="1"/>
  <c r="BX14" i="1"/>
  <c r="BY14" i="1" s="1"/>
  <c r="BZ14" i="1" s="1"/>
  <c r="BJ14" i="1"/>
  <c r="BK14" i="1" s="1"/>
  <c r="BF14" i="1"/>
  <c r="BG14" i="1" s="1"/>
  <c r="BB14" i="1"/>
  <c r="BC14" i="1" s="1"/>
  <c r="AX14" i="1"/>
  <c r="AY14" i="1" s="1"/>
  <c r="AT14" i="1"/>
  <c r="AU14" i="1" s="1"/>
  <c r="AP14" i="1"/>
  <c r="AQ14" i="1" s="1"/>
  <c r="AL14" i="1"/>
  <c r="AM14" i="1" s="1"/>
  <c r="AH14" i="1"/>
  <c r="AI14" i="1" s="1"/>
  <c r="AD14" i="1"/>
  <c r="AE14" i="1" s="1"/>
  <c r="Z14" i="1"/>
  <c r="AA14" i="1" s="1"/>
  <c r="V14" i="1"/>
  <c r="W14" i="1" s="1"/>
  <c r="R14" i="1"/>
  <c r="S14" i="1" s="1"/>
  <c r="N14" i="1"/>
  <c r="O14" i="1" s="1"/>
  <c r="J14" i="1"/>
  <c r="K14" i="1" s="1"/>
  <c r="G14" i="1"/>
  <c r="CB13" i="1"/>
  <c r="CC13" i="1" s="1"/>
  <c r="BJ13" i="1"/>
  <c r="BK13" i="1" s="1"/>
  <c r="BF13" i="1"/>
  <c r="BG13" i="1" s="1"/>
  <c r="BB13" i="1"/>
  <c r="BC13" i="1" s="1"/>
  <c r="AX13" i="1"/>
  <c r="AY13" i="1" s="1"/>
  <c r="AT13" i="1"/>
  <c r="AU13" i="1" s="1"/>
  <c r="AP13" i="1"/>
  <c r="AQ13" i="1" s="1"/>
  <c r="AL13" i="1"/>
  <c r="AM13" i="1" s="1"/>
  <c r="AH13" i="1"/>
  <c r="AI13" i="1" s="1"/>
  <c r="AD13" i="1"/>
  <c r="AE13" i="1" s="1"/>
  <c r="Z13" i="1"/>
  <c r="AA13" i="1" s="1"/>
  <c r="V13" i="1"/>
  <c r="W13" i="1" s="1"/>
  <c r="R13" i="1"/>
  <c r="S13" i="1" s="1"/>
  <c r="N13" i="1"/>
  <c r="O13" i="1" s="1"/>
  <c r="J13" i="1"/>
  <c r="K13" i="1" s="1"/>
  <c r="G13" i="1"/>
  <c r="CB12" i="1"/>
  <c r="CC12" i="1" s="1"/>
  <c r="BX12" i="1"/>
  <c r="BY12" i="1" s="1"/>
  <c r="BZ12" i="1" s="1"/>
  <c r="BJ12" i="1"/>
  <c r="BK12" i="1" s="1"/>
  <c r="BF12" i="1"/>
  <c r="BG12" i="1" s="1"/>
  <c r="BB12" i="1"/>
  <c r="BC12" i="1" s="1"/>
  <c r="AX12" i="1"/>
  <c r="AY12" i="1" s="1"/>
  <c r="AT12" i="1"/>
  <c r="AU12" i="1" s="1"/>
  <c r="AP12" i="1"/>
  <c r="AQ12" i="1" s="1"/>
  <c r="AL12" i="1"/>
  <c r="AM12" i="1" s="1"/>
  <c r="AH12" i="1"/>
  <c r="AI12" i="1" s="1"/>
  <c r="AD12" i="1"/>
  <c r="AE12" i="1" s="1"/>
  <c r="Z12" i="1"/>
  <c r="AA12" i="1" s="1"/>
  <c r="V12" i="1"/>
  <c r="W12" i="1" s="1"/>
  <c r="R12" i="1"/>
  <c r="S12" i="1" s="1"/>
  <c r="N12" i="1"/>
  <c r="O12" i="1" s="1"/>
  <c r="J12" i="1"/>
  <c r="K12" i="1" s="1"/>
  <c r="G12" i="1"/>
  <c r="CB11" i="1"/>
  <c r="CC11" i="1" s="1"/>
  <c r="BX11" i="1"/>
  <c r="BY11" i="1" s="1"/>
  <c r="BZ11" i="1" s="1"/>
  <c r="BJ11" i="1"/>
  <c r="BK11" i="1" s="1"/>
  <c r="BF11" i="1"/>
  <c r="BG11" i="1" s="1"/>
  <c r="BB11" i="1"/>
  <c r="BC11" i="1" s="1"/>
  <c r="AX11" i="1"/>
  <c r="AY11" i="1" s="1"/>
  <c r="AT11" i="1"/>
  <c r="AU11" i="1" s="1"/>
  <c r="AP11" i="1"/>
  <c r="AQ11" i="1" s="1"/>
  <c r="AL11" i="1"/>
  <c r="AM11" i="1" s="1"/>
  <c r="AH11" i="1"/>
  <c r="AI11" i="1" s="1"/>
  <c r="AD11" i="1"/>
  <c r="AE11" i="1" s="1"/>
  <c r="Z11" i="1"/>
  <c r="AA11" i="1" s="1"/>
  <c r="V11" i="1"/>
  <c r="W11" i="1" s="1"/>
  <c r="R11" i="1"/>
  <c r="S11" i="1" s="1"/>
  <c r="N11" i="1"/>
  <c r="O11" i="1" s="1"/>
  <c r="J11" i="1"/>
  <c r="K11" i="1" s="1"/>
  <c r="G11" i="1"/>
  <c r="CB10" i="1"/>
  <c r="CC10" i="1" s="1"/>
  <c r="BX10" i="1"/>
  <c r="BY10" i="1" s="1"/>
  <c r="BZ10" i="1" s="1"/>
  <c r="BJ10" i="1"/>
  <c r="BK10" i="1" s="1"/>
  <c r="BF10" i="1"/>
  <c r="BG10" i="1" s="1"/>
  <c r="BB10" i="1"/>
  <c r="BC10" i="1" s="1"/>
  <c r="AX10" i="1"/>
  <c r="AY10" i="1" s="1"/>
  <c r="AT10" i="1"/>
  <c r="AU10" i="1" s="1"/>
  <c r="AP10" i="1"/>
  <c r="AQ10" i="1" s="1"/>
  <c r="AL10" i="1"/>
  <c r="AM10" i="1" s="1"/>
  <c r="AH10" i="1"/>
  <c r="AI10" i="1" s="1"/>
  <c r="AD10" i="1"/>
  <c r="AE10" i="1" s="1"/>
  <c r="Z10" i="1"/>
  <c r="AA10" i="1" s="1"/>
  <c r="V10" i="1"/>
  <c r="W10" i="1" s="1"/>
  <c r="R10" i="1"/>
  <c r="S10" i="1" s="1"/>
  <c r="N10" i="1"/>
  <c r="O10" i="1" s="1"/>
  <c r="J10" i="1"/>
  <c r="K10" i="1" s="1"/>
  <c r="G10" i="1"/>
  <c r="CB9" i="1"/>
  <c r="CC9" i="1" s="1"/>
  <c r="BJ9" i="1"/>
  <c r="BK9" i="1" s="1"/>
  <c r="BF9" i="1"/>
  <c r="BG9" i="1" s="1"/>
  <c r="BB9" i="1"/>
  <c r="BC9" i="1" s="1"/>
  <c r="AX9" i="1"/>
  <c r="AY9" i="1" s="1"/>
  <c r="AT9" i="1"/>
  <c r="AU9" i="1" s="1"/>
  <c r="AP9" i="1"/>
  <c r="AQ9" i="1" s="1"/>
  <c r="AL9" i="1"/>
  <c r="AM9" i="1" s="1"/>
  <c r="AH9" i="1"/>
  <c r="AI9" i="1" s="1"/>
  <c r="AD9" i="1"/>
  <c r="AE9" i="1" s="1"/>
  <c r="Z9" i="1"/>
  <c r="AA9" i="1" s="1"/>
  <c r="V9" i="1"/>
  <c r="W9" i="1" s="1"/>
  <c r="R9" i="1"/>
  <c r="S9" i="1" s="1"/>
  <c r="N9" i="1"/>
  <c r="O9" i="1" s="1"/>
  <c r="J9" i="1"/>
  <c r="K9" i="1" s="1"/>
  <c r="G9" i="1"/>
  <c r="CB8" i="1"/>
  <c r="CC8" i="1" s="1"/>
  <c r="BX8" i="1"/>
  <c r="BY8" i="1" s="1"/>
  <c r="BZ8" i="1" s="1"/>
  <c r="BJ8" i="1"/>
  <c r="BK8" i="1" s="1"/>
  <c r="BF8" i="1"/>
  <c r="BG8" i="1" s="1"/>
  <c r="BB8" i="1"/>
  <c r="BC8" i="1" s="1"/>
  <c r="AX8" i="1"/>
  <c r="AY8" i="1" s="1"/>
  <c r="AT8" i="1"/>
  <c r="AU8" i="1" s="1"/>
  <c r="AP8" i="1"/>
  <c r="AQ8" i="1" s="1"/>
  <c r="AL8" i="1"/>
  <c r="AM8" i="1" s="1"/>
  <c r="AH8" i="1"/>
  <c r="AI8" i="1" s="1"/>
  <c r="AD8" i="1"/>
  <c r="AE8" i="1" s="1"/>
  <c r="Z8" i="1"/>
  <c r="AA8" i="1" s="1"/>
  <c r="V8" i="1"/>
  <c r="W8" i="1" s="1"/>
  <c r="R8" i="1"/>
  <c r="S8" i="1" s="1"/>
  <c r="N8" i="1"/>
  <c r="O8" i="1" s="1"/>
  <c r="J8" i="1"/>
  <c r="K8" i="1" s="1"/>
  <c r="G8" i="1"/>
  <c r="CB7" i="1"/>
  <c r="CC7" i="1" s="1"/>
  <c r="BX7" i="1"/>
  <c r="BY7" i="1" s="1"/>
  <c r="BZ7" i="1" s="1"/>
  <c r="BJ7" i="1"/>
  <c r="BK7" i="1" s="1"/>
  <c r="BF7" i="1"/>
  <c r="BG7" i="1" s="1"/>
  <c r="BB7" i="1"/>
  <c r="BC7" i="1" s="1"/>
  <c r="AX7" i="1"/>
  <c r="AY7" i="1" s="1"/>
  <c r="AT7" i="1"/>
  <c r="AU7" i="1" s="1"/>
  <c r="AP7" i="1"/>
  <c r="AQ7" i="1" s="1"/>
  <c r="AL7" i="1"/>
  <c r="AM7" i="1" s="1"/>
  <c r="AH7" i="1"/>
  <c r="AI7" i="1" s="1"/>
  <c r="AD7" i="1"/>
  <c r="AE7" i="1" s="1"/>
  <c r="Z7" i="1"/>
  <c r="AA7" i="1" s="1"/>
  <c r="V7" i="1"/>
  <c r="W7" i="1" s="1"/>
  <c r="R7" i="1"/>
  <c r="S7" i="1" s="1"/>
  <c r="N7" i="1"/>
  <c r="O7" i="1" s="1"/>
  <c r="J7" i="1"/>
  <c r="K7" i="1" s="1"/>
  <c r="F7" i="1"/>
  <c r="G7" i="1" s="1"/>
  <c r="C6" i="2" l="1"/>
  <c r="B7" i="13" s="1"/>
  <c r="D7" i="13" s="1"/>
  <c r="D9" i="13"/>
  <c r="BX9" i="1"/>
  <c r="BY9" i="1" s="1"/>
  <c r="BZ9" i="1" s="1"/>
  <c r="BX13" i="1"/>
  <c r="BY13" i="1" s="1"/>
  <c r="BZ13" i="1" s="1"/>
  <c r="E7" i="2"/>
  <c r="E8" i="2"/>
  <c r="E9" i="2"/>
  <c r="E12" i="2"/>
  <c r="E13" i="2"/>
  <c r="E17" i="2"/>
  <c r="E10" i="2"/>
  <c r="E11" i="2"/>
  <c r="E21" i="2"/>
  <c r="E6" i="2" l="1"/>
</calcChain>
</file>

<file path=xl/sharedStrings.xml><?xml version="1.0" encoding="utf-8"?>
<sst xmlns="http://schemas.openxmlformats.org/spreadsheetml/2006/main" count="1509" uniqueCount="373">
  <si>
    <t>CO-PO Attainment Sheet As calculated by Departments</t>
  </si>
  <si>
    <t>Nahata Jogendranath Mondal Smriti Mahavidyalaya</t>
  </si>
  <si>
    <t>Sl. No.</t>
  </si>
  <si>
    <t>Registration No.</t>
  </si>
  <si>
    <t>Name</t>
  </si>
  <si>
    <t>CC1</t>
  </si>
  <si>
    <t>Internal</t>
  </si>
  <si>
    <t>External</t>
  </si>
  <si>
    <t>Course Total</t>
  </si>
  <si>
    <t>Percentage</t>
  </si>
  <si>
    <t>SEMESTER 1</t>
  </si>
  <si>
    <t>CC2</t>
  </si>
  <si>
    <t>SEMESTER 2</t>
  </si>
  <si>
    <t>CC3</t>
  </si>
  <si>
    <t>CC4</t>
  </si>
  <si>
    <t>SEMESTER 3</t>
  </si>
  <si>
    <t>CC5</t>
  </si>
  <si>
    <t>CC6</t>
  </si>
  <si>
    <t>CC7</t>
  </si>
  <si>
    <t>SEMESTER 4</t>
  </si>
  <si>
    <t>CC8</t>
  </si>
  <si>
    <t>CC9</t>
  </si>
  <si>
    <t>CC10</t>
  </si>
  <si>
    <t>SEMESTER 5</t>
  </si>
  <si>
    <t>CC11</t>
  </si>
  <si>
    <t>CC12</t>
  </si>
  <si>
    <t>DSE 1</t>
  </si>
  <si>
    <t>DSE 2</t>
  </si>
  <si>
    <t>SEMESTER 6</t>
  </si>
  <si>
    <t>CC13</t>
  </si>
  <si>
    <t>CC14</t>
  </si>
  <si>
    <t>DSE 3</t>
  </si>
  <si>
    <t>DSE 4</t>
  </si>
  <si>
    <t>INTERNAL</t>
  </si>
  <si>
    <t>EXTERNAL</t>
  </si>
  <si>
    <t>TOTAL</t>
  </si>
  <si>
    <t>AVERAGE</t>
  </si>
  <si>
    <t>AVERAGE PERCENTAGE</t>
  </si>
  <si>
    <t>COURSE OUTCOME ATTAINMENT</t>
  </si>
  <si>
    <t>COURSE CODE</t>
  </si>
  <si>
    <t>INDIRECT</t>
  </si>
  <si>
    <t>STUDENTS</t>
  </si>
  <si>
    <t>THRESHOLD MARKS I.E 50%</t>
  </si>
  <si>
    <t>% OF STUDENTS SECURE MARKS &gt;</t>
  </si>
  <si>
    <t>DIRECT ATTAINMENT LEVEL (A)</t>
  </si>
  <si>
    <t>TARGET</t>
  </si>
  <si>
    <t xml:space="preserve">ATTAINMENT </t>
  </si>
  <si>
    <t>(Y/N)</t>
  </si>
  <si>
    <t>POLICY FOR CALCULATION OF CO LEVELS</t>
  </si>
  <si>
    <t>(DIRECT &amp; INDIRECT)</t>
  </si>
  <si>
    <t xml:space="preserve">% OF STUDENTS SECURE </t>
  </si>
  <si>
    <t>DIRECT ATTAINMENT</t>
  </si>
  <si>
    <t>MARKS &gt;THRESHOLD</t>
  </si>
  <si>
    <t>LEVEL (A)</t>
  </si>
  <si>
    <t>MARKS i.e., 50%</t>
  </si>
  <si>
    <t>70% and more</t>
  </si>
  <si>
    <t xml:space="preserve"> 60% or more and less than 70%</t>
  </si>
  <si>
    <t xml:space="preserve"> 50% or more and less than 60%</t>
  </si>
  <si>
    <t>Below 50%</t>
  </si>
  <si>
    <t>(80% A +20% B)</t>
  </si>
  <si>
    <t>INDIRECT ATTAINMENT LEVEL (B)</t>
  </si>
  <si>
    <t>Y</t>
  </si>
  <si>
    <t xml:space="preserve">CO ATTAINMENT </t>
  </si>
  <si>
    <t>ATTAINMENT TARGET</t>
  </si>
  <si>
    <t>Department :</t>
  </si>
  <si>
    <t>1272112400525</t>
  </si>
  <si>
    <t>SAIFOL MONDAL</t>
  </si>
  <si>
    <t>PRIYANKA SARKAR</t>
  </si>
  <si>
    <t>2172121100527</t>
  </si>
  <si>
    <t>2172121100529</t>
  </si>
  <si>
    <t>PRITI SARKAR</t>
  </si>
  <si>
    <t>2172122400530</t>
  </si>
  <si>
    <t>SERMONA KHETUN</t>
  </si>
  <si>
    <t>2172122500531</t>
  </si>
  <si>
    <t>HASNAYARA KHATUN</t>
  </si>
  <si>
    <t>2172121100532</t>
  </si>
  <si>
    <t>SUSMITA ROY</t>
  </si>
  <si>
    <t>2172121400534</t>
  </si>
  <si>
    <t>SHUBHCCHCCA CHAKRABORTY</t>
  </si>
  <si>
    <t>SAHEB HALDER</t>
  </si>
  <si>
    <t>2172111100537</t>
  </si>
  <si>
    <t>2172121100537</t>
  </si>
  <si>
    <t>SUTAPA MONDAL</t>
  </si>
  <si>
    <t>2172121400597</t>
  </si>
  <si>
    <t>SONALI SARKAR</t>
  </si>
  <si>
    <t>HIGA</t>
  </si>
  <si>
    <t>Revised</t>
  </si>
  <si>
    <t>Department :History</t>
  </si>
  <si>
    <t>HISACC1</t>
  </si>
  <si>
    <t>HISACC2</t>
  </si>
  <si>
    <t>HISACC3</t>
  </si>
  <si>
    <t>HISACC4</t>
  </si>
  <si>
    <t>HISACC5</t>
  </si>
  <si>
    <t>HISACC6</t>
  </si>
  <si>
    <t>HISACC7</t>
  </si>
  <si>
    <t>HISACC8</t>
  </si>
  <si>
    <t>HISACC9</t>
  </si>
  <si>
    <t>HISACC10</t>
  </si>
  <si>
    <t>HISACC11</t>
  </si>
  <si>
    <t>HISACC12</t>
  </si>
  <si>
    <t>HISACC13</t>
  </si>
  <si>
    <t>HISACC14</t>
  </si>
  <si>
    <t>HISADSE1</t>
  </si>
  <si>
    <t>HISADSE2</t>
  </si>
  <si>
    <t>HISADSE3</t>
  </si>
  <si>
    <t>HISADSE4</t>
  </si>
  <si>
    <t xml:space="preserve">History has been reconstructed by different types of sources </t>
  </si>
  <si>
    <t>Good</t>
  </si>
  <si>
    <t>Excellent</t>
  </si>
  <si>
    <t>Parameters</t>
  </si>
  <si>
    <t>Moderately Good</t>
  </si>
  <si>
    <t>Average</t>
  </si>
  <si>
    <t>Scale weight</t>
  </si>
  <si>
    <t>Rating</t>
  </si>
  <si>
    <t>Response count</t>
  </si>
  <si>
    <t>Total Score</t>
  </si>
  <si>
    <t>CO Response</t>
  </si>
  <si>
    <t>CC-1</t>
  </si>
  <si>
    <t>CC13: Have you been able to evaluate the causes of French Revolution and its</t>
  </si>
  <si>
    <t xml:space="preserve">of political social economic and cultural formations </t>
  </si>
  <si>
    <t>the economic development  in Europe destroyed</t>
  </si>
  <si>
    <t xml:space="preserve"> scenarios of religious and culture after the advent</t>
  </si>
  <si>
    <t>modern West world and the transition of the society</t>
  </si>
  <si>
    <t xml:space="preserve">analyzed the changing political structure  and  </t>
  </si>
  <si>
    <t xml:space="preserve">the causes English Revolution </t>
  </si>
  <si>
    <t xml:space="preserve">struggle and have you you beenable to evaluate the innovative imperial, economic, </t>
  </si>
  <si>
    <t xml:space="preserve"> India and how they destroyed India's trditional economy and society and how the</t>
  </si>
  <si>
    <t xml:space="preserve"> were interested to penetrate in South East Asia in</t>
  </si>
  <si>
    <t xml:space="preserve"> Nationalism emerged in South East Asia and how</t>
  </si>
  <si>
    <t xml:space="preserve"> European repercussions and have you been able to analyze the background of</t>
  </si>
  <si>
    <t>analyze the paths of India's freedom struggle?</t>
  </si>
  <si>
    <t>and analyze the challenges of Nation</t>
  </si>
  <si>
    <t>and analyze the origin of cold war and changing world politics scenarios and</t>
  </si>
  <si>
    <t xml:space="preserve"> movement in China and the paths of Revolution and how Japan </t>
  </si>
  <si>
    <t xml:space="preserve"> foundation of the Communist Party and have you been able  to</t>
  </si>
  <si>
    <t>during the Maurian and the Post Maurian ages?</t>
  </si>
  <si>
    <t xml:space="preserve"> the old feudal society and economy?</t>
  </si>
  <si>
    <t xml:space="preserve"> of islam in India, especially Bhakti Cult and Tantrism?</t>
  </si>
  <si>
    <t>and economy from feudalism to capitalism?</t>
  </si>
  <si>
    <t>the changing society economy of Delhi Sultanate</t>
  </si>
  <si>
    <t>and American Revolution?</t>
  </si>
  <si>
    <t>religious and cultural policies followed by Akbar,Sahajahan,Jahangir and Auranzeb?</t>
  </si>
  <si>
    <t xml:space="preserve"> educational reforms by the British gave birth of new light i.e Renaissance?</t>
  </si>
  <si>
    <t xml:space="preserve"> 16th and 18th centuries and how the indigenous responsed?</t>
  </si>
  <si>
    <t xml:space="preserve"> South East Asian Countries fought against imperialism?</t>
  </si>
  <si>
    <t xml:space="preserve"> Industrial Revolution, its nature and its socio - economic impact?</t>
  </si>
  <si>
    <t xml:space="preserve"> building process of India after Independence?</t>
  </si>
  <si>
    <t xml:space="preserve"> emerging trends in culture , media and revolution among European countries?</t>
  </si>
  <si>
    <t>transformed from pre-colonial or pre-modern era to modernization?</t>
  </si>
  <si>
    <t>analyze the victory Long March and the Chinese Revolution of 1949?</t>
  </si>
  <si>
    <t>CC-2</t>
  </si>
  <si>
    <t>( INDIRECT)</t>
  </si>
  <si>
    <t xml:space="preserve"> and how a Civilization started and reached its complexity?</t>
  </si>
  <si>
    <t>Below Average</t>
  </si>
  <si>
    <t>INTERNAL AVERAGE (%)  (I)</t>
  </si>
  <si>
    <t>EXTERNAL AVARAGE (%) (A)</t>
  </si>
  <si>
    <t>DIRECT AVERAGE (%) (D) =( I+E)/2</t>
  </si>
  <si>
    <t>Weight</t>
  </si>
  <si>
    <t xml:space="preserve"> Good</t>
  </si>
  <si>
    <t>Average CO Feedback</t>
  </si>
  <si>
    <t xml:space="preserve"> the human society transformed from Nomadic</t>
  </si>
  <si>
    <t xml:space="preserve"> to Civilized society in Ancient History of World?</t>
  </si>
  <si>
    <t>CC-3</t>
  </si>
  <si>
    <t>CC-4</t>
  </si>
  <si>
    <t>CC-5</t>
  </si>
  <si>
    <t>CC-6</t>
  </si>
  <si>
    <t>CC-8</t>
  </si>
  <si>
    <t>CC-7</t>
  </si>
  <si>
    <t>CC-9</t>
  </si>
  <si>
    <t>CC-10</t>
  </si>
  <si>
    <r>
      <rPr>
        <b/>
        <sz val="11"/>
        <color theme="1"/>
        <rFont val="Calibri"/>
        <family val="2"/>
        <scheme val="minor"/>
      </rPr>
      <t>CC1:</t>
    </r>
    <r>
      <rPr>
        <sz val="11"/>
        <color theme="1"/>
        <rFont val="Calibri"/>
        <family val="2"/>
        <scheme val="minor"/>
      </rPr>
      <t xml:space="preserve"> Have you understood how the Ancient Indian </t>
    </r>
  </si>
  <si>
    <r>
      <rPr>
        <b/>
        <sz val="11"/>
        <color theme="1"/>
        <rFont val="Calibri"/>
        <family val="2"/>
        <scheme val="minor"/>
      </rPr>
      <t>CC2:</t>
    </r>
    <r>
      <rPr>
        <sz val="11"/>
        <color theme="1"/>
        <rFont val="Calibri"/>
        <family val="2"/>
        <scheme val="minor"/>
      </rPr>
      <t xml:space="preserve"> Have you been able to  understood how</t>
    </r>
  </si>
  <si>
    <r>
      <rPr>
        <b/>
        <sz val="11"/>
        <color theme="1"/>
        <rFont val="Calibri"/>
        <family val="2"/>
        <scheme val="minor"/>
      </rPr>
      <t>CC3:</t>
    </r>
    <r>
      <rPr>
        <sz val="11"/>
        <color theme="1"/>
        <rFont val="Calibri"/>
        <family val="2"/>
        <scheme val="minor"/>
      </rPr>
      <t xml:space="preserve"> Have you been able to  remember the changes </t>
    </r>
  </si>
  <si>
    <r>
      <rPr>
        <b/>
        <sz val="11"/>
        <color theme="1"/>
        <rFont val="Calibri"/>
        <family val="2"/>
        <scheme val="minor"/>
      </rPr>
      <t>CC4:</t>
    </r>
    <r>
      <rPr>
        <sz val="11"/>
        <color theme="1"/>
        <rFont val="Calibri"/>
        <family val="2"/>
        <scheme val="minor"/>
      </rPr>
      <t xml:space="preserve"> Have you been able to  analyze how </t>
    </r>
  </si>
  <si>
    <r>
      <rPr>
        <b/>
        <sz val="11"/>
        <color theme="1"/>
        <rFont val="Calibri"/>
        <family val="2"/>
        <scheme val="minor"/>
      </rPr>
      <t>CC5:</t>
    </r>
    <r>
      <rPr>
        <sz val="11"/>
        <color theme="1"/>
        <rFont val="Calibri"/>
        <family val="2"/>
        <scheme val="minor"/>
      </rPr>
      <t xml:space="preserve"> Have you been able to  remember the changing</t>
    </r>
  </si>
  <si>
    <r>
      <rPr>
        <b/>
        <sz val="11"/>
        <color theme="1"/>
        <rFont val="Calibri"/>
        <family val="2"/>
        <scheme val="minor"/>
      </rPr>
      <t>CC6:</t>
    </r>
    <r>
      <rPr>
        <sz val="11"/>
        <color theme="1"/>
        <rFont val="Calibri"/>
        <family val="2"/>
        <scheme val="minor"/>
      </rPr>
      <t xml:space="preserve"> Have you been able to  understand the rise of</t>
    </r>
  </si>
  <si>
    <r>
      <rPr>
        <b/>
        <sz val="11"/>
        <color theme="1"/>
        <rFont val="Calibri"/>
        <family val="2"/>
        <scheme val="minor"/>
      </rPr>
      <t>CC7:</t>
    </r>
    <r>
      <rPr>
        <sz val="11"/>
        <color theme="1"/>
        <rFont val="Calibri"/>
        <family val="2"/>
        <scheme val="minor"/>
      </rPr>
      <t xml:space="preserve"> Have you been able to  understand and </t>
    </r>
  </si>
  <si>
    <r>
      <rPr>
        <b/>
        <sz val="11"/>
        <color theme="1"/>
        <rFont val="Calibri"/>
        <family val="2"/>
        <scheme val="minor"/>
      </rPr>
      <t>CC8:</t>
    </r>
    <r>
      <rPr>
        <sz val="11"/>
        <color theme="1"/>
        <rFont val="Calibri"/>
        <family val="2"/>
        <scheme val="minor"/>
      </rPr>
      <t xml:space="preserve"> Have you been able to  analyzed </t>
    </r>
  </si>
  <si>
    <r>
      <rPr>
        <b/>
        <sz val="11"/>
        <color theme="1"/>
        <rFont val="Calibri"/>
        <family val="2"/>
        <scheme val="minor"/>
      </rPr>
      <t>CC9:</t>
    </r>
    <r>
      <rPr>
        <sz val="11"/>
        <color theme="1"/>
        <rFont val="Calibri"/>
        <family val="2"/>
        <scheme val="minor"/>
      </rPr>
      <t xml:space="preserve"> Have you been able to analyze how Mughal Empire was established  through </t>
    </r>
  </si>
  <si>
    <r>
      <rPr>
        <b/>
        <sz val="11"/>
        <color theme="1"/>
        <rFont val="Calibri"/>
        <family val="2"/>
        <scheme val="minor"/>
      </rPr>
      <t>CC10:</t>
    </r>
    <r>
      <rPr>
        <sz val="11"/>
        <color theme="1"/>
        <rFont val="Calibri"/>
        <family val="2"/>
        <scheme val="minor"/>
      </rPr>
      <t xml:space="preserve"> Have you been able to analyze how British established their empire in</t>
    </r>
  </si>
  <si>
    <t>CC-11</t>
  </si>
  <si>
    <r>
      <rPr>
        <b/>
        <sz val="11"/>
        <color theme="1"/>
        <rFont val="Calibri"/>
        <family val="2"/>
        <scheme val="minor"/>
      </rPr>
      <t>CC11:</t>
    </r>
    <r>
      <rPr>
        <sz val="11"/>
        <color theme="1"/>
        <rFont val="Calibri"/>
        <family val="2"/>
        <scheme val="minor"/>
      </rPr>
      <t xml:space="preserve"> Have you been able to evaluate why the Europeans</t>
    </r>
  </si>
  <si>
    <r>
      <rPr>
        <b/>
        <sz val="11"/>
        <color theme="1"/>
        <rFont val="Calibri"/>
        <family val="2"/>
        <scheme val="minor"/>
      </rPr>
      <t>CC12:</t>
    </r>
    <r>
      <rPr>
        <sz val="11"/>
        <color theme="1"/>
        <rFont val="Calibri"/>
        <family val="2"/>
        <scheme val="minor"/>
      </rPr>
      <t xml:space="preserve"> Have you been able to analyze and evaluate how</t>
    </r>
  </si>
  <si>
    <t>CC-12</t>
  </si>
  <si>
    <t>CC-13</t>
  </si>
  <si>
    <r>
      <rPr>
        <b/>
        <sz val="11"/>
        <color theme="1"/>
        <rFont val="Calibri"/>
        <family val="2"/>
        <scheme val="minor"/>
      </rPr>
      <t>CC14:</t>
    </r>
    <r>
      <rPr>
        <sz val="11"/>
        <color theme="1"/>
        <rFont val="Calibri"/>
        <family val="2"/>
        <scheme val="minor"/>
      </rPr>
      <t xml:space="preserve"> Have you been able to </t>
    </r>
  </si>
  <si>
    <t>CC-14</t>
  </si>
  <si>
    <r>
      <rPr>
        <b/>
        <sz val="11"/>
        <color theme="1"/>
        <rFont val="Calibri"/>
        <family val="2"/>
        <scheme val="minor"/>
      </rPr>
      <t>CC15:</t>
    </r>
    <r>
      <rPr>
        <sz val="11"/>
        <color theme="1"/>
        <rFont val="Calibri"/>
        <family val="2"/>
        <scheme val="minor"/>
      </rPr>
      <t xml:space="preserve"> Have you been able to evaluate </t>
    </r>
  </si>
  <si>
    <t>CC-15</t>
  </si>
  <si>
    <r>
      <rPr>
        <b/>
        <sz val="11"/>
        <color theme="1"/>
        <rFont val="Calibri"/>
        <family val="2"/>
        <scheme val="minor"/>
      </rPr>
      <t>CC16:</t>
    </r>
    <r>
      <rPr>
        <sz val="11"/>
        <color theme="1"/>
        <rFont val="Calibri"/>
        <family val="2"/>
        <scheme val="minor"/>
      </rPr>
      <t xml:space="preserve"> Have you been able to evaluate the background of 2nd world war </t>
    </r>
  </si>
  <si>
    <t>CC-16</t>
  </si>
  <si>
    <r>
      <rPr>
        <b/>
        <sz val="11"/>
        <color theme="1"/>
        <rFont val="Calibri"/>
        <family val="2"/>
        <scheme val="minor"/>
      </rPr>
      <t>CC17:</t>
    </r>
    <r>
      <rPr>
        <sz val="11"/>
        <color theme="1"/>
        <rFont val="Calibri"/>
        <family val="2"/>
        <scheme val="minor"/>
      </rPr>
      <t xml:space="preserve"> Have you been able to evaluate and analyze the early  protest</t>
    </r>
  </si>
  <si>
    <t>CC-17</t>
  </si>
  <si>
    <r>
      <rPr>
        <b/>
        <sz val="11"/>
        <color theme="1"/>
        <rFont val="Calibri"/>
        <family val="2"/>
        <scheme val="minor"/>
      </rPr>
      <t>CC18</t>
    </r>
    <r>
      <rPr>
        <sz val="11"/>
        <color theme="1"/>
        <rFont val="Calibri"/>
        <family val="2"/>
        <scheme val="minor"/>
      </rPr>
      <t>: Have you been able to understood the background of the</t>
    </r>
  </si>
  <si>
    <t>CC-18</t>
  </si>
  <si>
    <t>DEPARTMENT OF HISTORY</t>
  </si>
  <si>
    <t>ATTAINMENT OF COURSE OUTCOMES  (GRAPH BY RAW SCORES)</t>
  </si>
  <si>
    <t>Academic Year : 2023-24</t>
  </si>
  <si>
    <t>INDIRECT AVERAGE (%)</t>
  </si>
  <si>
    <t>AVERAGE (%)</t>
  </si>
  <si>
    <t>ATTAINMENT OF COURSE OUTCOMES  (GRAPHS BY LEVELS DEFINED)</t>
  </si>
  <si>
    <t>CO ATTAINMENT (80% A +20% B)</t>
  </si>
  <si>
    <t>COURSE NAME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</si>
  <si>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</si>
  <si>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</si>
  <si>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</si>
  <si>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</si>
  <si>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</si>
  <si>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</si>
  <si>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</si>
  <si>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</si>
  <si>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</si>
  <si>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CO Attainment</t>
  </si>
  <si>
    <t>Direct PO 1 Score</t>
  </si>
  <si>
    <t>Direct PO 2 Score</t>
  </si>
  <si>
    <t>Direct PO 3 Score</t>
  </si>
  <si>
    <t>Direct PO 4 Score</t>
  </si>
  <si>
    <t>Direct PO 5 Score</t>
  </si>
  <si>
    <t>Direct PO 6 Score</t>
  </si>
  <si>
    <t>Direct PO 7 Score</t>
  </si>
  <si>
    <t>Direct PO 8  Score</t>
  </si>
  <si>
    <t>Direct PO 9 Score</t>
  </si>
  <si>
    <t>PO1 :</t>
  </si>
  <si>
    <t>PO2 :</t>
  </si>
  <si>
    <t>PO3 :</t>
  </si>
  <si>
    <t>PO4 :</t>
  </si>
  <si>
    <t>PO5 :</t>
  </si>
  <si>
    <t>PO6 :</t>
  </si>
  <si>
    <t>PO7 :</t>
  </si>
  <si>
    <t>PO8 :</t>
  </si>
  <si>
    <t>PO9 :</t>
  </si>
  <si>
    <t>COURSE OUTCOME</t>
  </si>
  <si>
    <t>CO-1</t>
  </si>
  <si>
    <t>CO-2</t>
  </si>
  <si>
    <t>CO-3</t>
  </si>
  <si>
    <t>CO-4</t>
  </si>
  <si>
    <t>CO-5</t>
  </si>
  <si>
    <t>Average Mapping</t>
  </si>
  <si>
    <t>CO-PO MAPPING</t>
  </si>
  <si>
    <t>PO Attainment Calculation</t>
  </si>
  <si>
    <r>
      <t xml:space="preserve">Students will be able to </t>
    </r>
    <r>
      <rPr>
        <b/>
        <sz val="11"/>
        <rFont val="Times New Roman"/>
        <family val="1"/>
      </rPr>
      <t>understand</t>
    </r>
    <r>
      <rPr>
        <sz val="11"/>
        <rFont val="Times New Roman"/>
        <family val="1"/>
      </rPr>
      <t xml:space="preserve"> that how the ancient Indian history reconstructed by different types of source. </t>
    </r>
    <r>
      <rPr>
        <b/>
        <sz val="11"/>
        <rFont val="Times New Roman"/>
        <family val="1"/>
      </rPr>
      <t xml:space="preserve">(Level 2 Understand)  </t>
    </r>
  </si>
  <si>
    <r>
      <t xml:space="preserve">Students will be able to understand pre historic hunter gatherer and the developments in Paleolithic and Mesolithic stone culture </t>
    </r>
    <r>
      <rPr>
        <b/>
        <sz val="11"/>
        <color theme="1"/>
        <rFont val="Calibri"/>
        <family val="2"/>
        <scheme val="minor"/>
      </rPr>
      <t>(Level 2 – Understand )</t>
    </r>
  </si>
  <si>
    <r>
      <t xml:space="preserve">Students will be able to </t>
    </r>
    <r>
      <rPr>
        <b/>
        <sz val="11"/>
        <rFont val="Times New Roman"/>
        <family val="1"/>
      </rPr>
      <t xml:space="preserve">understand </t>
    </r>
    <r>
      <rPr>
        <sz val="11"/>
        <rFont val="Times New Roman"/>
        <family val="1"/>
      </rPr>
      <t xml:space="preserve">that how the pre – historic hunter gatherers become food producers through different stone ages and the different features of Paleolithic, Mesolithic and Neolithic culture  </t>
    </r>
    <r>
      <rPr>
        <b/>
        <sz val="11"/>
        <rFont val="Times New Roman"/>
        <family val="1"/>
      </rPr>
      <t>(Level 2 Understand)</t>
    </r>
  </si>
  <si>
    <r>
      <t xml:space="preserve">Students will be able to </t>
    </r>
    <r>
      <rPr>
        <b/>
        <sz val="11"/>
        <rFont val="Times New Roman"/>
        <family val="1"/>
      </rPr>
      <t>understand</t>
    </r>
    <r>
      <rPr>
        <sz val="11"/>
        <rFont val="Times New Roman"/>
        <family val="1"/>
      </rPr>
      <t xml:space="preserve"> that how an ancient Indian civilization flourished and reached its highest stage as an urban-civilization and knowing about the different narratives of such urban decline  </t>
    </r>
    <r>
      <rPr>
        <b/>
        <sz val="11"/>
        <rFont val="Times New Roman"/>
        <family val="1"/>
      </rPr>
      <t xml:space="preserve">(Level 2 Understand) </t>
    </r>
  </si>
  <si>
    <r>
      <t xml:space="preserve">Students will be able to </t>
    </r>
    <r>
      <rPr>
        <b/>
        <sz val="11"/>
        <rFont val="Times New Roman"/>
        <family val="1"/>
      </rPr>
      <t>understand</t>
    </r>
    <r>
      <rPr>
        <sz val="11"/>
        <rFont val="Times New Roman"/>
        <family val="1"/>
      </rPr>
      <t xml:space="preserve"> that how the introduction of iron gave birth of a new rural civilization and its society, culture, economy, religion etc </t>
    </r>
    <r>
      <rPr>
        <b/>
        <sz val="11"/>
        <rFont val="Times New Roman"/>
        <family val="1"/>
      </rPr>
      <t>(Level 2 Understand)</t>
    </r>
    <r>
      <rPr>
        <sz val="11"/>
        <rFont val="Times New Roman"/>
        <family val="1"/>
      </rPr>
      <t xml:space="preserve">  </t>
    </r>
  </si>
  <si>
    <t>CO-6</t>
  </si>
  <si>
    <r>
      <t xml:space="preserve">Students will be able to </t>
    </r>
    <r>
      <rPr>
        <b/>
        <sz val="11"/>
        <rFont val="Times New Roman"/>
        <family val="1"/>
      </rPr>
      <t xml:space="preserve">Evaluate </t>
    </r>
    <r>
      <rPr>
        <sz val="11"/>
        <rFont val="Times New Roman"/>
        <family val="1"/>
      </rPr>
      <t xml:space="preserve">why Magadha rises as an empire and </t>
    </r>
    <r>
      <rPr>
        <b/>
        <sz val="11"/>
        <rFont val="Times New Roman"/>
        <family val="1"/>
      </rPr>
      <t xml:space="preserve">Analyze </t>
    </r>
    <r>
      <rPr>
        <sz val="11"/>
        <rFont val="Times New Roman"/>
        <family val="1"/>
      </rPr>
      <t xml:space="preserve">the causes of Protesttant Religious movements. </t>
    </r>
    <r>
      <rPr>
        <b/>
        <sz val="11"/>
        <rFont val="Times New Roman"/>
        <family val="1"/>
      </rPr>
      <t xml:space="preserve">(Level 5- Evaluate , Level 4- Analyze) 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</si>
  <si>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>understand</t>
    </r>
    <r>
      <rPr>
        <sz val="11"/>
        <color rgb="FF000000"/>
        <rFont val="Times New Roman"/>
        <family val="1"/>
      </rPr>
      <t xml:space="preserve"> the evolution of humankind in different stone ages. </t>
    </r>
    <r>
      <rPr>
        <b/>
        <sz val="11"/>
        <color rgb="FF000000"/>
        <rFont val="Times New Roman"/>
        <family val="1"/>
      </rPr>
      <t>(Level 2 Understand)</t>
    </r>
  </si>
  <si>
    <r>
      <t xml:space="preserve">Students will be able to </t>
    </r>
    <r>
      <rPr>
        <b/>
        <sz val="11"/>
        <rFont val="Times New Roman"/>
        <family val="1"/>
      </rPr>
      <t xml:space="preserve">understand </t>
    </r>
    <r>
      <rPr>
        <sz val="11"/>
        <rFont val="Times New Roman"/>
        <family val="1"/>
      </rPr>
      <t>that how the pre – historic hunter gatherers become food producers through different stone ages and the different features of Paleolithic, Mesolithic and Neolithic culture. (</t>
    </r>
    <r>
      <rPr>
        <b/>
        <sz val="11"/>
        <rFont val="Times New Roman"/>
        <family val="1"/>
      </rPr>
      <t>Level 2 Understand)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</si>
  <si>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>remember</t>
    </r>
    <r>
      <rPr>
        <sz val="11"/>
        <color rgb="FF000000"/>
        <rFont val="Times New Roman"/>
        <family val="1"/>
      </rPr>
      <t xml:space="preserve"> about bronze age civilizations in Egypt, Mesopotamia, China and Eastern Mediterranean kingdom </t>
    </r>
    <r>
      <rPr>
        <b/>
        <sz val="11"/>
        <color rgb="FF000000"/>
        <rFont val="Times New Roman"/>
        <family val="1"/>
      </rPr>
      <t>(Level 1 – Remember)</t>
    </r>
  </si>
  <si>
    <r>
      <t xml:space="preserve">Students will be able to </t>
    </r>
    <r>
      <rPr>
        <b/>
        <sz val="11"/>
        <rFont val="Times New Roman"/>
        <family val="1"/>
      </rPr>
      <t xml:space="preserve">understand </t>
    </r>
    <r>
      <rPr>
        <sz val="11"/>
        <rFont val="Times New Roman"/>
        <family val="1"/>
      </rPr>
      <t xml:space="preserve">how the human society had transformed from Nomadic to civilized society in ancient history of world </t>
    </r>
    <r>
      <rPr>
        <b/>
        <sz val="11"/>
        <rFont val="Times New Roman"/>
        <family val="1"/>
      </rPr>
      <t>(Level 2 Understand)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</si>
  <si>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 xml:space="preserve">the society of ancient Greece </t>
    </r>
    <r>
      <rPr>
        <b/>
        <sz val="11"/>
        <color rgb="FF000000"/>
        <rFont val="Times New Roman"/>
        <family val="1"/>
      </rPr>
      <t>(Level 5- Evaluate)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</si>
  <si>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remember </t>
    </r>
    <r>
      <rPr>
        <sz val="11"/>
        <color rgb="FF000000"/>
        <rFont val="Times New Roman"/>
        <family val="1"/>
      </rPr>
      <t xml:space="preserve">the knowledge about the origin, features, nature and class composition of ancient Greek and Polis society </t>
    </r>
    <r>
      <rPr>
        <b/>
        <sz val="11"/>
        <color rgb="FF000000"/>
        <rFont val="Times New Roman"/>
        <family val="1"/>
      </rPr>
      <t>(Level 1 - Remember)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</si>
  <si>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about the economical and social expansion, growth and stratifications.  </t>
    </r>
    <r>
      <rPr>
        <b/>
        <sz val="11"/>
        <color rgb="FF000000"/>
        <rFont val="Times New Roman"/>
        <family val="1"/>
      </rPr>
      <t>(Level 2 – Understand)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</si>
  <si>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remember </t>
    </r>
    <r>
      <rPr>
        <sz val="11"/>
        <color rgb="FF000000"/>
        <rFont val="Times New Roman"/>
        <family val="1"/>
      </rPr>
      <t xml:space="preserve">the changes of political formations  during the Mauryan and the post Mauryan ages. </t>
    </r>
    <r>
      <rPr>
        <b/>
        <sz val="11"/>
        <color rgb="FF000000"/>
        <rFont val="Times New Roman"/>
        <family val="1"/>
      </rPr>
      <t>(Level 1 - Remember)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</si>
  <si>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that how </t>
    </r>
    <r>
      <rPr>
        <b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 xml:space="preserve">the early Indian society ,culture, religion and agrarian structures was transformed at the advent of the Islam power of medieval India. </t>
    </r>
    <r>
      <rPr>
        <b/>
        <sz val="11"/>
        <color rgb="FF000000"/>
        <rFont val="Times New Roman"/>
        <family val="1"/>
      </rPr>
      <t>(Level 2 – Understand)</t>
    </r>
    <r>
      <rPr>
        <sz val="11"/>
        <color rgb="FF000000"/>
        <rFont val="Times New Roman"/>
        <family val="1"/>
      </rPr>
      <t xml:space="preserve"> 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</si>
  <si>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the consolidation of ancient religions and different cults  and also the beginnings of Trantricism </t>
    </r>
    <r>
      <rPr>
        <b/>
        <sz val="11"/>
        <color rgb="FF000000"/>
        <rFont val="Times New Roman"/>
        <family val="1"/>
      </rPr>
      <t>(Level 2 – Understand)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</si>
  <si>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remember </t>
    </r>
    <r>
      <rPr>
        <sz val="11"/>
        <color rgb="FF000000"/>
        <rFont val="Times New Roman"/>
        <family val="1"/>
      </rPr>
      <t>that how the cultural developments was started through Sanskrit, Pali, Prakrit and Tamil literature,a rt and architecture during ancient India. (</t>
    </r>
    <r>
      <rPr>
        <b/>
        <sz val="11"/>
        <color rgb="FF000000"/>
        <rFont val="Times New Roman"/>
        <family val="1"/>
      </rPr>
      <t>Level 1 - Remember)</t>
    </r>
  </si>
  <si>
    <t>High Relation-3, Medium Relation-2, Low relation-1</t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</si>
  <si>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remember </t>
    </r>
    <r>
      <rPr>
        <sz val="11"/>
        <color rgb="FF000000"/>
        <rFont val="Times New Roman"/>
        <family val="1"/>
      </rPr>
      <t xml:space="preserve">that how the Roman republic, Participate and Empire expanded. </t>
    </r>
    <r>
      <rPr>
        <b/>
        <sz val="11"/>
        <color rgb="FF000000"/>
        <rFont val="Times New Roman"/>
        <family val="1"/>
      </rPr>
      <t>(Level 1 - Remember)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</si>
  <si>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the evolution of religion and culture in ancient Rome. </t>
    </r>
    <r>
      <rPr>
        <b/>
        <sz val="11"/>
        <color rgb="FF000000"/>
        <rFont val="Times New Roman"/>
        <family val="1"/>
      </rPr>
      <t>(Level 2 – Understand)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</si>
  <si>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 that how the crises of the Roman Empire had made and transitioned to Principate. </t>
    </r>
    <r>
      <rPr>
        <b/>
        <sz val="11"/>
        <color rgb="FF000000"/>
        <rFont val="Times New Roman"/>
        <family val="1"/>
      </rPr>
      <t>(Level 2 – Understand)</t>
    </r>
  </si>
  <si>
    <r>
      <t>Students will be able to</t>
    </r>
    <r>
      <rPr>
        <b/>
        <sz val="11"/>
        <rFont val="Times New Roman"/>
        <family val="1"/>
      </rPr>
      <t xml:space="preserve">  analyze </t>
    </r>
    <r>
      <rPr>
        <sz val="11"/>
        <rFont val="Times New Roman"/>
        <family val="1"/>
      </rPr>
      <t xml:space="preserve">  that how the economic developments in Europe destroy the oid feudal society and economy.  (</t>
    </r>
    <r>
      <rPr>
        <b/>
        <sz val="11"/>
        <rFont val="Times New Roman"/>
        <family val="1"/>
      </rPr>
      <t>Level 4- Analyze)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</si>
  <si>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that the religion and culture of Europe. </t>
    </r>
    <r>
      <rPr>
        <b/>
        <sz val="11"/>
        <color rgb="FF000000"/>
        <rFont val="Times New Roman"/>
        <family val="1"/>
      </rPr>
      <t>(Level 2 – Understand)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</si>
  <si>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that the how the different historical sources develop the studying the early medieval India </t>
    </r>
    <r>
      <rPr>
        <b/>
        <sz val="11"/>
        <color rgb="FF000000"/>
        <rFont val="Times New Roman"/>
        <family val="1"/>
      </rPr>
      <t>(Level 2 – Understand)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</si>
  <si>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>that how</t>
    </r>
    <r>
      <rPr>
        <b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 xml:space="preserve">the agrarian structure and social changes happened during the early medieval India </t>
    </r>
    <r>
      <rPr>
        <b/>
        <sz val="11"/>
        <color rgb="FF000000"/>
        <rFont val="Times New Roman"/>
        <family val="1"/>
      </rPr>
      <t>(Level 2 – Understand 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</si>
  <si>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remember </t>
    </r>
    <r>
      <rPr>
        <sz val="11"/>
        <color rgb="FF000000"/>
        <rFont val="Times New Roman"/>
        <family val="1"/>
      </rPr>
      <t>the procedure of inter-regional trade, maritime trade, forms of  exchange ,process of urbanization and the role of merchant guilds of south India.</t>
    </r>
    <r>
      <rPr>
        <b/>
        <sz val="11"/>
        <color rgb="FF000000"/>
        <rFont val="Times New Roman"/>
        <family val="1"/>
      </rPr>
      <t>(Level 1 - Remember)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</si>
  <si>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remember </t>
    </r>
    <r>
      <rPr>
        <sz val="11"/>
        <color rgb="FF000000"/>
        <rFont val="Times New Roman"/>
        <family val="1"/>
      </rPr>
      <t xml:space="preserve">about the religious and cultural changing scenarios after the advent of the Islam in India; especially impact bhakti cult and trantrism . </t>
    </r>
    <r>
      <rPr>
        <b/>
        <sz val="11"/>
        <color rgb="FF000000"/>
        <rFont val="Times New Roman"/>
        <family val="1"/>
      </rPr>
      <t>(Level 1 -Remember)</t>
    </r>
  </si>
  <si>
    <t>Students will be able to understand the idea of Human Civilization(both Indian and world perspective</t>
  </si>
  <si>
    <t>Students will be able to understand how socio - cultural and economic changes occured with the change in political scenario</t>
  </si>
  <si>
    <t>Students will be able to analyze the current global political trends</t>
  </si>
  <si>
    <t>Students will be able to analyze whether modern India is the greatest and growing Democracy</t>
  </si>
  <si>
    <t>Students will be able to analyze the Gender related issues and their implications in the women empowerment in Modern India</t>
  </si>
  <si>
    <t>Students will be able to understand issues like Post - Colonialism , Neo - Colonialism , Human Rights in the context of Global Politics</t>
  </si>
  <si>
    <t xml:space="preserve">Students will be able to think that India can be really established herself as an Economic really established herself as an Economic Superpower in terms of Global Economy </t>
  </si>
  <si>
    <t>Students will be able to apply their knowledge for drawing a comparison between Modern South East Asia and Modern India</t>
  </si>
  <si>
    <t>Students will be able to do further critical study in the field of History like advanced research work</t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</si>
  <si>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>the rise of modern west world and transition the society and economy from feudalism to capitalism</t>
    </r>
    <r>
      <rPr>
        <b/>
        <sz val="11"/>
        <color rgb="FF000000"/>
        <rFont val="Times New Roman"/>
        <family val="1"/>
      </rPr>
      <t xml:space="preserve"> (Level 2 -Understand)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</si>
  <si>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 </t>
    </r>
    <r>
      <rPr>
        <sz val="11"/>
        <color rgb="FF000000"/>
        <rFont val="Times New Roman"/>
        <family val="1"/>
      </rPr>
      <t xml:space="preserve">the process of early colonial expansion and its motives, voyages and explorations in America and Africa. </t>
    </r>
    <r>
      <rPr>
        <b/>
        <sz val="11"/>
        <color rgb="FF000000"/>
        <rFont val="Times New Roman"/>
        <family val="1"/>
      </rPr>
      <t>(Level 2 -Understand)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</si>
  <si>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 the rise of Renaissance in Italy and spread of humanism in Europe .</t>
    </r>
    <r>
      <rPr>
        <b/>
        <sz val="11"/>
        <color rgb="FF000000"/>
        <rFont val="Times New Roman"/>
        <family val="1"/>
      </rPr>
      <t xml:space="preserve">  (Level 2 -Understand)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</si>
  <si>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 the rise and consequences of the European reformation in the 16</t>
    </r>
    <r>
      <rPr>
        <vertAlign val="superscript"/>
        <sz val="11"/>
        <color rgb="FF000000"/>
        <rFont val="Times New Roman"/>
        <family val="1"/>
      </rPr>
      <t>th</t>
    </r>
    <r>
      <rPr>
        <sz val="11"/>
        <color rgb="FF000000"/>
        <rFont val="Times New Roman"/>
        <family val="1"/>
      </rPr>
      <t xml:space="preserve"> century. </t>
    </r>
    <r>
      <rPr>
        <b/>
        <sz val="11"/>
        <color rgb="FF000000"/>
        <rFont val="Times New Roman"/>
        <family val="1"/>
      </rPr>
      <t>(Level 2 -Understand)</t>
    </r>
  </si>
  <si>
    <r>
      <t xml:space="preserve">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the shift of economic balance from the Mediterranean to the Atlantic , commercial revolution ,Influx  of American </t>
    </r>
    <r>
      <rPr>
        <b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 xml:space="preserve">silver and the price revolution. </t>
    </r>
    <r>
      <rPr>
        <b/>
        <sz val="11"/>
        <color rgb="FF000000"/>
        <rFont val="Times New Roman"/>
        <family val="1"/>
      </rPr>
      <t>(Level 2 -Understand)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</si>
  <si>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remember </t>
    </r>
    <r>
      <rPr>
        <sz val="11"/>
        <color rgb="FF000000"/>
        <rFont val="Times New Roman"/>
        <family val="1"/>
      </rPr>
      <t xml:space="preserve"> the knowledge towards the emergence of European state system  like Spain, France and England etc. </t>
    </r>
    <r>
      <rPr>
        <b/>
        <sz val="11"/>
        <color rgb="FF000000"/>
        <rFont val="Times New Roman"/>
        <family val="1"/>
      </rPr>
      <t>(Level 1 – Remember)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</si>
  <si>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remember </t>
    </r>
    <r>
      <rPr>
        <sz val="11"/>
        <color rgb="FF000000"/>
        <rFont val="Times New Roman"/>
        <family val="1"/>
      </rPr>
      <t xml:space="preserve">the different sources of Delhi Sultanate </t>
    </r>
    <r>
      <rPr>
        <b/>
        <sz val="11"/>
        <color rgb="FF000000"/>
        <rFont val="Times New Roman"/>
        <family val="1"/>
      </rPr>
      <t>(Level 1 – Remember)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</si>
  <si>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 the political structure of Delhi Sultanate. They also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 xml:space="preserve">why last Lodi sultan failed in the battle of Panipat They will also </t>
    </r>
    <r>
      <rPr>
        <b/>
        <sz val="11"/>
        <color rgb="FF000000"/>
        <rFont val="Times New Roman"/>
        <family val="1"/>
      </rPr>
      <t>understand</t>
    </r>
    <r>
      <rPr>
        <sz val="11"/>
        <color rgb="FF000000"/>
        <rFont val="Times New Roman"/>
        <family val="1"/>
      </rPr>
      <t xml:space="preserve"> the theory of kingship, role of different class like sufi, ulama etc. </t>
    </r>
    <r>
      <rPr>
        <b/>
        <sz val="11"/>
        <color rgb="FF000000"/>
        <rFont val="Times New Roman"/>
        <family val="1"/>
      </rPr>
      <t>(Level 2 – Understand  and Level 4- Analyze)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</si>
  <si>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 xml:space="preserve">why and how  the regional political power emerge in Bengal  and they also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the developments of regional culture </t>
    </r>
    <r>
      <rPr>
        <b/>
        <sz val="11"/>
        <color rgb="FF000000"/>
        <rFont val="Times New Roman"/>
        <family val="1"/>
      </rPr>
      <t>(Level 5- Evaluate  and Level 2 – Understand 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</si>
  <si>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the society and economy of Sultanate </t>
    </r>
    <r>
      <rPr>
        <b/>
        <sz val="11"/>
        <color rgb="FF000000"/>
        <rFont val="Times New Roman"/>
        <family val="1"/>
      </rPr>
      <t>(Level 2 – Understand)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</si>
  <si>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analyze </t>
    </r>
    <r>
      <rPr>
        <sz val="11"/>
        <color rgb="FF000000"/>
        <rFont val="Times New Roman"/>
        <family val="1"/>
      </rPr>
      <t xml:space="preserve">the changing society and economy in delhi sultanate </t>
    </r>
    <r>
      <rPr>
        <b/>
        <sz val="11"/>
        <color rgb="FF000000"/>
        <rFont val="Times New Roman"/>
        <family val="1"/>
      </rPr>
      <t>(Level 4- Analyze 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</si>
  <si>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the development of different religion and culture, doctrine and practices during and after the sultanate </t>
    </r>
    <r>
      <rPr>
        <b/>
        <sz val="11"/>
        <color rgb="FF000000"/>
        <rFont val="Times New Roman"/>
        <family val="1"/>
      </rPr>
      <t>(Level 2 – Understand 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</si>
  <si>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>the 17</t>
    </r>
    <r>
      <rPr>
        <vertAlign val="superscript"/>
        <sz val="11"/>
        <color rgb="FF000000"/>
        <rFont val="Times New Roman"/>
        <family val="1"/>
      </rPr>
      <t>th</t>
    </r>
    <r>
      <rPr>
        <sz val="11"/>
        <color rgb="FF000000"/>
        <rFont val="Times New Roman"/>
        <family val="1"/>
      </rPr>
      <t xml:space="preserve"> century European crisis </t>
    </r>
    <r>
      <rPr>
        <b/>
        <sz val="11"/>
        <color rgb="FF000000"/>
        <rFont val="Times New Roman"/>
        <family val="1"/>
      </rPr>
      <t xml:space="preserve">(Level 2 – Understand) 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</si>
  <si>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analyze </t>
    </r>
    <r>
      <rPr>
        <sz val="11"/>
        <color rgb="FF000000"/>
        <rFont val="Times New Roman"/>
        <family val="1"/>
      </rPr>
      <t>the</t>
    </r>
    <r>
      <rPr>
        <b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 xml:space="preserve">causes of English Revolution. </t>
    </r>
    <r>
      <rPr>
        <b/>
        <sz val="11"/>
        <color rgb="FF000000"/>
        <rFont val="Times New Roman"/>
        <family val="1"/>
      </rPr>
      <t>(Level 4- Analyze)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</si>
  <si>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>that how the rise of modern science in relation to European Society gave the birth of Renaissance in 17</t>
    </r>
    <r>
      <rPr>
        <vertAlign val="superscript"/>
        <sz val="11"/>
        <color rgb="FF000000"/>
        <rFont val="Times New Roman"/>
        <family val="1"/>
      </rPr>
      <t>th</t>
    </r>
    <r>
      <rPr>
        <sz val="11"/>
        <color rgb="FF000000"/>
        <rFont val="Times New Roman"/>
        <family val="1"/>
      </rPr>
      <t xml:space="preserve"> century Europe. </t>
    </r>
    <r>
      <rPr>
        <b/>
        <sz val="11"/>
        <color rgb="FF000000"/>
        <rFont val="Times New Roman"/>
        <family val="1"/>
      </rPr>
      <t>(Level 2 – Understand)</t>
    </r>
  </si>
  <si>
    <r>
      <t xml:space="preserve">Students will be able to Understand the Mercantilism economy in 17th and 18th centuries Europe. </t>
    </r>
    <r>
      <rPr>
        <b/>
        <sz val="11"/>
        <color rgb="FF000000"/>
        <rFont val="Times New Roman"/>
        <family val="1"/>
      </rPr>
      <t>(Level 2 – Understand)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</si>
  <si>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>the politics of 18</t>
    </r>
    <r>
      <rPr>
        <vertAlign val="superscript"/>
        <sz val="11"/>
        <color rgb="FF000000"/>
        <rFont val="Times New Roman"/>
        <family val="1"/>
      </rPr>
      <t>th</t>
    </r>
    <r>
      <rPr>
        <sz val="11"/>
        <color rgb="FF000000"/>
        <rFont val="Times New Roman"/>
        <family val="1"/>
      </rPr>
      <t xml:space="preserve"> centuries Europe </t>
    </r>
    <r>
      <rPr>
        <b/>
        <sz val="11"/>
        <color rgb="FF000000"/>
        <rFont val="Times New Roman"/>
        <family val="1"/>
      </rPr>
      <t>(Level 2 – Understand)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</si>
  <si>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 xml:space="preserve">the political and economic causes of American Revolution </t>
    </r>
    <r>
      <rPr>
        <b/>
        <sz val="11"/>
        <color rgb="FF000000"/>
        <rFont val="Times New Roman"/>
        <family val="1"/>
      </rPr>
      <t>(Level 5- Evaluate)</t>
    </r>
  </si>
  <si>
    <t>CO-7</t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</si>
  <si>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the prelude of Industrial Revolution </t>
    </r>
    <r>
      <rPr>
        <b/>
        <sz val="11"/>
        <color rgb="FF000000"/>
        <rFont val="Times New Roman"/>
        <family val="1"/>
      </rPr>
      <t>(Level 2 – Understand)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</si>
  <si>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the sources and Historiography Persian literary culture. </t>
    </r>
    <r>
      <rPr>
        <b/>
        <sz val="11"/>
        <color rgb="FF000000"/>
        <rFont val="Times New Roman"/>
        <family val="1"/>
      </rPr>
      <t>(Level 2 – Understand)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</si>
  <si>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Analyze </t>
    </r>
    <r>
      <rPr>
        <sz val="11"/>
        <color rgb="FF000000"/>
        <rFont val="Times New Roman"/>
        <family val="1"/>
      </rPr>
      <t xml:space="preserve">how Babur invade India and how he established Mughal Empire through struggle. Students will be also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 xml:space="preserve">the significance of Afghan despotism. </t>
    </r>
    <r>
      <rPr>
        <b/>
        <sz val="11"/>
        <color rgb="FF000000"/>
        <rFont val="Times New Roman"/>
        <family val="1"/>
      </rPr>
      <t>(Level 4- Analyze) &amp; (Level 5- Evaluate)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</si>
  <si>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Analyze </t>
    </r>
    <r>
      <rPr>
        <sz val="11"/>
        <color rgb="FF000000"/>
        <rFont val="Times New Roman"/>
        <family val="1"/>
      </rPr>
      <t xml:space="preserve">different innovative imperial expansion policy, religious , administrative economic  ,reforms during  Mughal Emperor Akbar to Jahangir’s reign. </t>
    </r>
    <r>
      <rPr>
        <b/>
        <sz val="11"/>
        <color rgb="FF000000"/>
        <rFont val="Times New Roman"/>
        <family val="1"/>
      </rPr>
      <t>(Level 4- Analyze)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</si>
  <si>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Analyze </t>
    </r>
    <r>
      <rPr>
        <sz val="11"/>
        <color rgb="FF000000"/>
        <rFont val="Times New Roman"/>
        <family val="1"/>
      </rPr>
      <t xml:space="preserve">different   imperial policy taken under Mughal Emperor Aurangzeb and also able to </t>
    </r>
    <r>
      <rPr>
        <b/>
        <sz val="11"/>
        <color rgb="FF000000"/>
        <rFont val="Times New Roman"/>
        <family val="1"/>
      </rPr>
      <t xml:space="preserve">Analyze </t>
    </r>
    <r>
      <rPr>
        <sz val="11"/>
        <color rgb="FF000000"/>
        <rFont val="Times New Roman"/>
        <family val="1"/>
      </rPr>
      <t xml:space="preserve">Contemporary crisis in agrarian and Jaigir  sector which led the revolts among peasant across the India </t>
    </r>
    <r>
      <rPr>
        <b/>
        <sz val="11"/>
        <color rgb="FF000000"/>
        <rFont val="Times New Roman"/>
        <family val="1"/>
      </rPr>
      <t xml:space="preserve"> (Level 4- Analyze)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</si>
  <si>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>the Mughal</t>
    </r>
  </si>
  <si>
    <r>
      <t xml:space="preserve">Art Architecture &amp; Painting. </t>
    </r>
    <r>
      <rPr>
        <b/>
        <sz val="11"/>
        <rFont val="Times New Roman"/>
        <family val="1"/>
      </rPr>
      <t xml:space="preserve"> (Level 2 – Understand)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</si>
  <si>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 xml:space="preserve">the rise of regional power after the death of Aurangzeb under the weaker Mughal Emperor. </t>
    </r>
    <r>
      <rPr>
        <b/>
        <sz val="11"/>
        <color rgb="FF000000"/>
        <rFont val="Times New Roman"/>
        <family val="1"/>
      </rPr>
      <t>(Level 5- Evaluate)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</si>
  <si>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>Understand</t>
    </r>
    <r>
      <rPr>
        <sz val="11"/>
        <color rgb="FF000000"/>
        <rFont val="Times New Roman"/>
        <family val="1"/>
      </rPr>
      <t xml:space="preserve"> that how the European imperialism invade in Indian subcontinent through various way in 18th century and how they used Bengal as bridgehead. </t>
    </r>
    <r>
      <rPr>
        <b/>
        <sz val="11"/>
        <color rgb="FF000000"/>
        <rFont val="Times New Roman"/>
        <family val="1"/>
      </rPr>
      <t>(Level 2, Understand)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</si>
  <si>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>that how British(un-ethical ) imperialism</t>
    </r>
    <r>
      <rPr>
        <b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>legitimize their company’s rule by</t>
    </r>
    <r>
      <rPr>
        <b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>implementing different kinds of act and</t>
    </r>
    <r>
      <rPr>
        <b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>introduce new administration through the reformation of police, military, social and</t>
    </r>
    <r>
      <rPr>
        <b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>educational</t>
    </r>
    <r>
      <rPr>
        <b/>
        <sz val="11"/>
        <color rgb="FF000000"/>
        <rFont val="Times New Roman"/>
        <family val="1"/>
      </rPr>
      <t>. (Level 2, Understand)</t>
    </r>
  </si>
  <si>
    <r>
      <t xml:space="preserve">Students will be able to </t>
    </r>
    <r>
      <rPr>
        <b/>
        <sz val="10"/>
        <rFont val="Times New Roman"/>
        <family val="1"/>
      </rPr>
      <t>Analyze</t>
    </r>
    <r>
      <rPr>
        <sz val="10"/>
        <rFont val="Times New Roman"/>
        <family val="1"/>
      </rPr>
      <t xml:space="preserve"> that how the traditional land system changes through different land settlement and commercialization of agriculture destroy rural society and economy which was an important caused for famines. </t>
    </r>
    <r>
      <rPr>
        <b/>
        <sz val="10"/>
        <rFont val="Times New Roman"/>
        <family val="1"/>
      </rPr>
      <t>(Level 4, Analyze</t>
    </r>
    <r>
      <rPr>
        <sz val="10"/>
        <rFont val="Times New Roman"/>
        <family val="1"/>
      </rPr>
      <t>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</si>
  <si>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>that how the British imperialism destroyed</t>
    </r>
    <r>
      <rPr>
        <b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>our traditional industry for sake and how</t>
    </r>
    <r>
      <rPr>
        <b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>they drained our wealth to their country</t>
    </r>
    <r>
      <rPr>
        <b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 xml:space="preserve">through different trade and fiscal policy. </t>
    </r>
    <r>
      <rPr>
        <b/>
        <sz val="11"/>
        <color rgb="FF000000"/>
        <rFont val="Times New Roman"/>
        <family val="1"/>
      </rPr>
      <t>(Level 2, Understand)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</si>
  <si>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>that how the educational reforms gave a birth</t>
    </r>
    <r>
      <rPr>
        <b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>of new light i.e., renaissance. Various socio-</t>
    </r>
    <r>
      <rPr>
        <b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 xml:space="preserve">religious reforms gave the birth of rationalism, liberalism and ultimately an extreme anti-British sense </t>
    </r>
    <r>
      <rPr>
        <b/>
        <sz val="11"/>
        <color rgb="FF000000"/>
        <rFont val="Times New Roman"/>
        <family val="1"/>
      </rPr>
      <t>(Level 5,Evaluate)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</si>
  <si>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Analyze </t>
    </r>
    <r>
      <rPr>
        <sz val="11"/>
        <color rgb="FF000000"/>
        <rFont val="Times New Roman"/>
        <family val="1"/>
      </rPr>
      <t xml:space="preserve">that how the downtrodden people resist the British rule through different uprising in 19th century. </t>
    </r>
    <r>
      <rPr>
        <b/>
        <sz val="11"/>
        <color rgb="FF000000"/>
        <rFont val="Times New Roman"/>
        <family val="1"/>
      </rPr>
      <t>(Level 4, Analyze)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</si>
  <si>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 xml:space="preserve">the background of French       Revolution and its European repercussions </t>
    </r>
    <r>
      <rPr>
        <b/>
        <sz val="11"/>
        <color rgb="FF000000"/>
        <rFont val="Times New Roman"/>
        <family val="1"/>
      </rPr>
      <t xml:space="preserve">(Level 5- Evaluate)  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</si>
  <si>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analyze </t>
    </r>
    <r>
      <rPr>
        <sz val="11"/>
        <color rgb="FF000000"/>
        <rFont val="Times New Roman"/>
        <family val="1"/>
      </rPr>
      <t xml:space="preserve">the rise of   Napoleon Bonaparte as despot and Napoleonic reforms and the ultimate fall of a despot.  </t>
    </r>
    <r>
      <rPr>
        <b/>
        <sz val="11"/>
        <color rgb="FF000000"/>
        <rFont val="Times New Roman"/>
        <family val="1"/>
      </rPr>
      <t>(Level 4- Analyze)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</si>
  <si>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 xml:space="preserve">the Vienna Congress and its impact, Metternich system and its impact, Greek War of Independence, Revolution of 1830 &amp;1848, &amp; their Impact in Europe. </t>
    </r>
    <r>
      <rPr>
        <b/>
        <sz val="11"/>
        <color rgb="FF000000"/>
        <rFont val="Times New Roman"/>
        <family val="1"/>
      </rPr>
      <t xml:space="preserve">(Level 5- Evaluate) 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</si>
  <si>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analyze </t>
    </r>
    <r>
      <rPr>
        <sz val="11"/>
        <color rgb="FF000000"/>
        <rFont val="Times New Roman"/>
        <family val="1"/>
      </rPr>
      <t xml:space="preserve">the background of industrial revolution evaluate its nature and analyze its socio- economic impact </t>
    </r>
    <r>
      <rPr>
        <b/>
        <sz val="11"/>
        <color rgb="FF000000"/>
        <rFont val="Times New Roman"/>
        <family val="1"/>
      </rPr>
      <t>(Level 5- Evaluate , Level 4- Analyze)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</si>
  <si>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 xml:space="preserve">how nationalism emerge and as the guiding force how it helps to unified Germany and Italy. </t>
    </r>
    <r>
      <rPr>
        <b/>
        <sz val="11"/>
        <color rgb="FF000000"/>
        <rFont val="Times New Roman"/>
        <family val="1"/>
      </rPr>
      <t xml:space="preserve">(Level 5- Evaluate) 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</si>
  <si>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 xml:space="preserve">why . The Eastern Question arises. They will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the cause of Crimean War; Treaty of Paris, Balkan Nationalism. </t>
    </r>
    <r>
      <rPr>
        <b/>
        <sz val="11"/>
        <color rgb="FF000000"/>
        <rFont val="Times New Roman"/>
        <family val="1"/>
      </rPr>
      <t>(Level 5- Evaluate , Level 2 Understand 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</si>
  <si>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>how welt politik and German foreign policy raise a new crisis in 19</t>
    </r>
    <r>
      <rPr>
        <vertAlign val="superscript"/>
        <sz val="11"/>
        <color rgb="FF000000"/>
        <rFont val="Times New Roman"/>
        <family val="1"/>
      </rPr>
      <t>th</t>
    </r>
    <r>
      <rPr>
        <sz val="11"/>
        <color rgb="FF000000"/>
        <rFont val="Times New Roman"/>
        <family val="1"/>
      </rPr>
      <t xml:space="preserve"> century’s Europe </t>
    </r>
    <r>
      <rPr>
        <b/>
        <sz val="11"/>
        <color rgb="FF000000"/>
        <rFont val="Times New Roman"/>
        <family val="1"/>
      </rPr>
      <t>(Level 2 – Understand 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</si>
  <si>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remember </t>
    </r>
    <r>
      <rPr>
        <sz val="11"/>
        <color rgb="FF000000"/>
        <rFont val="Times New Roman"/>
        <family val="1"/>
      </rPr>
      <t xml:space="preserve">a vast knowledge of local rebellion and movements like the Indigo rebellion ,the deccan riots,the growth of the new middle class; the age of association, The Aligarh movement, The Arya and the Prarthana Samaj aftermath of 1857. </t>
    </r>
    <r>
      <rPr>
        <b/>
        <sz val="11"/>
        <color rgb="FF000000"/>
        <rFont val="Times New Roman"/>
        <family val="1"/>
      </rPr>
      <t>(Level 1-Remember)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</si>
  <si>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the real Historiography  of Indian  Nationalism; Birth of Indian National Congress, The Moderates and  the Extremists, Partition of Bengal the Swadeshi movement in  Bengal in 1905 </t>
    </r>
    <r>
      <rPr>
        <b/>
        <sz val="11"/>
        <color rgb="FF000000"/>
        <rFont val="Times New Roman"/>
        <family val="1"/>
      </rPr>
      <t>(Level 2 – Understand)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</si>
  <si>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how the rise of Gandhi’s power in Indian politics and his activities towards the freedom like , Rowlatt Satyagraha, Khilafat and Non-co- operation movement, The Swarajya party, Poona Pact, Civil Disobedience Movement, Quit India Movement </t>
    </r>
    <r>
      <rPr>
        <b/>
        <sz val="11"/>
        <color rgb="FF000000"/>
        <rFont val="Times New Roman"/>
        <family val="1"/>
      </rPr>
      <t>(Level 2-Understand)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</si>
  <si>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>how to rise of the  leftist movements, The Peasant and Working</t>
    </r>
  </si>
  <si>
    <r>
      <t xml:space="preserve">class movements, and the main objectives of Cripps Mission, Subhas Bose and INA, RIN mutiny ; Wavell Plan, Cabinet Mission; Tebhaga and  Telengana movement. </t>
    </r>
    <r>
      <rPr>
        <b/>
        <sz val="11"/>
        <color rgb="FF000000"/>
        <rFont val="Times New Roman"/>
        <family val="1"/>
      </rPr>
      <t>(Level 2-Understand)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</si>
  <si>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the rise of communal politics and opposition politics on the eve of the freedom movement in India and aftermath of partion of India. </t>
    </r>
    <r>
      <rPr>
        <b/>
        <sz val="11"/>
        <color rgb="FF000000"/>
        <rFont val="Times New Roman"/>
        <family val="1"/>
      </rPr>
      <t>(Level 2-Understand)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</si>
  <si>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 xml:space="preserve">the Nehruvian policy between 1947-1964. </t>
    </r>
    <r>
      <rPr>
        <b/>
        <sz val="11"/>
        <color rgb="FF000000"/>
        <rFont val="Times New Roman"/>
        <family val="1"/>
      </rPr>
      <t>(Level 5- Evaluate)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</si>
  <si>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the Emergence of the New State Government of India Act 1935 Working of the GOI Act. Negotiations or Independence and Popular Movements. </t>
    </r>
    <r>
      <rPr>
        <b/>
        <sz val="11"/>
        <color rgb="FF000000"/>
        <rFont val="Times New Roman"/>
        <family val="1"/>
      </rPr>
      <t>(Level 2- Understand 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</si>
  <si>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remember </t>
    </r>
    <r>
      <rPr>
        <sz val="11"/>
        <color rgb="FF000000"/>
        <rFont val="Times New Roman"/>
        <family val="1"/>
      </rPr>
      <t xml:space="preserve">about the riots and the rehabilitations after the portion of India. </t>
    </r>
    <r>
      <rPr>
        <b/>
        <sz val="11"/>
        <color rgb="FF000000"/>
        <rFont val="Times New Roman"/>
        <family val="1"/>
      </rPr>
      <t>(Level 1 - Remember)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</si>
  <si>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the role of the Constituent Assembly in framing of constitution of India. </t>
    </r>
    <r>
      <rPr>
        <b/>
        <sz val="11"/>
        <color rgb="FF000000"/>
        <rFont val="Times New Roman"/>
        <family val="1"/>
      </rPr>
      <t>(Level 2 – Understand )</t>
    </r>
  </si>
  <si>
    <r>
      <t xml:space="preserve">Students will be able to </t>
    </r>
    <r>
      <rPr>
        <b/>
        <sz val="11"/>
        <color rgb="FF000000"/>
        <rFont val="Times New Roman"/>
        <family val="1"/>
      </rPr>
      <t xml:space="preserve">analyze </t>
    </r>
    <r>
      <rPr>
        <sz val="11"/>
        <color rgb="FF000000"/>
        <rFont val="Times New Roman"/>
        <family val="1"/>
      </rPr>
      <t xml:space="preserve">the challenges of Nation building process of India after Independence </t>
    </r>
    <r>
      <rPr>
        <b/>
        <sz val="11"/>
        <color rgb="FF000000"/>
        <rFont val="Times New Roman"/>
        <family val="1"/>
      </rPr>
      <t>(Level 4 – Analyze 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</si>
  <si>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>about the Economy, Society and Culture c 1950- 1970s The Land Question, Planned Economy, Industry and Labour Science and Education, and  the Women.</t>
    </r>
    <r>
      <rPr>
        <b/>
        <sz val="11"/>
        <color rgb="FF000000"/>
        <rFont val="Times New Roman"/>
        <family val="1"/>
      </rPr>
      <t xml:space="preserve"> Level 2 – Understand)</t>
    </r>
  </si>
  <si>
    <r>
      <t xml:space="preserve">Students will  be able to </t>
    </r>
    <r>
      <rPr>
        <b/>
        <sz val="11"/>
        <color rgb="FF000000"/>
        <rFont val="Times New Roman"/>
        <family val="1"/>
      </rPr>
      <t xml:space="preserve">analyze </t>
    </r>
    <r>
      <rPr>
        <sz val="11"/>
        <color rgb="FF000000"/>
        <rFont val="Times New Roman"/>
        <family val="1"/>
      </rPr>
      <t>The major ideological challenges to the new democratic set-up in post 1919 Europe.</t>
    </r>
    <r>
      <rPr>
        <b/>
        <sz val="11"/>
        <color rgb="FF000000"/>
        <rFont val="Times New Roman"/>
        <family val="1"/>
      </rPr>
      <t xml:space="preserve"> (Level 4- Analyze)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</si>
  <si>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>the reason of 2</t>
    </r>
    <r>
      <rPr>
        <vertAlign val="superscript"/>
        <sz val="11"/>
        <color rgb="FF000000"/>
        <rFont val="Times New Roman"/>
        <family val="1"/>
      </rPr>
      <t>nd</t>
    </r>
    <r>
      <rPr>
        <sz val="11"/>
        <color rgb="FF000000"/>
        <rFont val="Times New Roman"/>
        <family val="1"/>
      </rPr>
      <t xml:space="preserve"> world war and the role of Hitler and Mussolini.</t>
    </r>
    <r>
      <rPr>
        <b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(Level 5- Evaluate)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</si>
  <si>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>remember the</t>
    </r>
    <r>
      <rPr>
        <sz val="11"/>
        <color rgb="FF000000"/>
        <rFont val="Times New Roman"/>
        <family val="1"/>
      </rPr>
      <t xml:space="preserve"> origin of UNO and it’s function </t>
    </r>
    <r>
      <rPr>
        <b/>
        <sz val="11"/>
        <color rgb="FF000000"/>
        <rFont val="Times New Roman"/>
        <family val="1"/>
      </rPr>
      <t>(Level 1 - Remember)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</si>
  <si>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the origin of the cold war and changing world politics scenarios and emerging trends in culture, media and revolution among European countries. </t>
    </r>
    <r>
      <rPr>
        <b/>
        <sz val="11"/>
        <color rgb="FF000000"/>
        <rFont val="Times New Roman"/>
        <family val="1"/>
      </rPr>
      <t>(Level 2- Understand 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</si>
  <si>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about the process of détente and disintegration of the Soviet bloc. </t>
    </r>
    <r>
      <rPr>
        <b/>
        <sz val="11"/>
        <color rgb="FF000000"/>
        <rFont val="Times New Roman"/>
        <family val="1"/>
      </rPr>
      <t>(Level 2 – Understand)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</si>
  <si>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analyze </t>
    </r>
    <r>
      <rPr>
        <sz val="11"/>
        <color rgb="FF000000"/>
        <rFont val="Times New Roman"/>
        <family val="1"/>
      </rPr>
      <t xml:space="preserve">the impact of globalization and the rise of terrorism. </t>
    </r>
    <r>
      <rPr>
        <b/>
        <sz val="11"/>
        <color rgb="FF000000"/>
        <rFont val="Times New Roman"/>
        <family val="1"/>
      </rPr>
      <t>(Level  4- Analyze)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</si>
  <si>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the historical writing on South east Asia in the early 20th century   –   Debates on the question of Indianization Post-War historiography and the ‗autonomy‘ of South east Asia </t>
    </r>
    <r>
      <rPr>
        <b/>
        <sz val="11"/>
        <color rgb="FF000000"/>
        <rFont val="Times New Roman"/>
        <family val="1"/>
      </rPr>
      <t>(Level 2 – Understand 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</si>
  <si>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>that why the European were interested to penetrate in southeast Asia in 16thto 18</t>
    </r>
    <r>
      <rPr>
        <vertAlign val="superscript"/>
        <sz val="11"/>
        <color rgb="FF000000"/>
        <rFont val="Times New Roman"/>
        <family val="1"/>
      </rPr>
      <t>th</t>
    </r>
    <r>
      <rPr>
        <sz val="11"/>
        <color rgb="FF000000"/>
        <rFont val="Times New Roman"/>
        <family val="1"/>
      </rPr>
      <t xml:space="preserve"> centuries how the indigenous responsed.They also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>the Establishment of</t>
    </r>
    <r>
      <rPr>
        <b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>the colonial regimes</t>
    </r>
    <r>
      <rPr>
        <b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>in the 19</t>
    </r>
    <r>
      <rPr>
        <vertAlign val="superscript"/>
        <sz val="11"/>
        <color rgb="FF000000"/>
        <rFont val="Times New Roman"/>
        <family val="1"/>
      </rPr>
      <t>th</t>
    </r>
    <r>
      <rPr>
        <sz val="11"/>
        <color rgb="FF000000"/>
        <rFont val="Times New Roman"/>
        <family val="1"/>
      </rPr>
      <t xml:space="preserve"> century. They will also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why they initiated various reforms to strengthen the colonial power. </t>
    </r>
    <r>
      <rPr>
        <b/>
        <sz val="11"/>
        <color rgb="FF000000"/>
        <rFont val="Times New Roman"/>
        <family val="1"/>
      </rPr>
      <t>(Level 5- Evaluate,  Level 2 – Understand 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</si>
  <si>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>the Pre-colonial  polity ,society economy and culture in Southeast Asia.</t>
    </r>
    <r>
      <rPr>
        <b/>
        <sz val="11"/>
        <color rgb="FF000000"/>
        <rFont val="Times New Roman"/>
        <family val="1"/>
      </rPr>
      <t xml:space="preserve"> ( Level 2 – Understand 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</si>
  <si>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the Economic impact of Colonialism. ( </t>
    </r>
    <r>
      <rPr>
        <b/>
        <sz val="11"/>
        <color rgb="FF000000"/>
        <rFont val="Times New Roman"/>
        <family val="1"/>
      </rPr>
      <t>Level 2 – Understand 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</si>
  <si>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>various trends of Indonesian Nationalism.  (Level 5- Evaluation)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</si>
  <si>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 xml:space="preserve">how nationalism emerge and protest against French rule .They also </t>
    </r>
    <r>
      <rPr>
        <b/>
        <sz val="11"/>
        <color rgb="FF000000"/>
        <rFont val="Times New Roman"/>
        <family val="1"/>
      </rPr>
      <t xml:space="preserve">analyze </t>
    </r>
    <r>
      <rPr>
        <sz val="11"/>
        <color rgb="FF000000"/>
        <rFont val="Times New Roman"/>
        <family val="1"/>
      </rPr>
      <t xml:space="preserve">the rise of Ho Chih Minh as the Omnipotent leader of Vietnamese Communist Party . They will also </t>
    </r>
    <r>
      <rPr>
        <b/>
        <sz val="11"/>
        <color rgb="FF000000"/>
        <rFont val="Times New Roman"/>
        <family val="1"/>
      </rPr>
      <t xml:space="preserve">analyze </t>
    </r>
    <r>
      <rPr>
        <sz val="11"/>
        <color rgb="FF000000"/>
        <rFont val="Times New Roman"/>
        <family val="1"/>
      </rPr>
      <t xml:space="preserve">the participation of Vietnamese people against the great power </t>
    </r>
    <r>
      <rPr>
        <b/>
        <sz val="11"/>
        <color rgb="FF000000"/>
        <rFont val="Times New Roman"/>
        <family val="1"/>
      </rPr>
      <t>(Level 5- Evaluate, Level 4- Analyze)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</si>
  <si>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>how nationalism emerge and protest against British imperialism in Burma. (Level 5- Evaluate)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</si>
  <si>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 xml:space="preserve">the growth of anti- Spanish sentiments in the Philippines, rise of propaganda movement and role of Jose Rizal and the path of revolution. </t>
    </r>
    <r>
      <rPr>
        <b/>
        <sz val="11"/>
        <color rgb="FF000000"/>
        <rFont val="Times New Roman"/>
        <family val="1"/>
      </rPr>
      <t>(Level 5- Evaluate)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</si>
  <si>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 xml:space="preserve">the growth of nationalism in British   Malaya   – National liberation movement. </t>
    </r>
    <r>
      <rPr>
        <b/>
        <sz val="11"/>
        <color rgb="FF000000"/>
        <rFont val="Times New Roman"/>
        <family val="1"/>
      </rPr>
      <t>(Level 5- Evaluate)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</si>
  <si>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 xml:space="preserve">how de-colonization occurred and how cold war politics arise and how the great power deal it through regional cooperation. </t>
    </r>
    <r>
      <rPr>
        <b/>
        <sz val="11"/>
        <color rgb="FF000000"/>
        <rFont val="Times New Roman"/>
        <family val="1"/>
      </rPr>
      <t>(Level 5- Evaluate)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</si>
  <si>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pre-colonial socio-economic-political and administrative structure in China. </t>
    </r>
    <r>
      <rPr>
        <b/>
        <sz val="11"/>
        <color rgb="FF000000"/>
        <rFont val="Times New Roman"/>
        <family val="1"/>
      </rPr>
      <t xml:space="preserve">(Level 2 – Understand 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</si>
  <si>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Anglo Chinese relations till the Opium War and They will also be able to </t>
    </r>
    <r>
      <rPr>
        <b/>
        <sz val="11"/>
        <color rgb="FF000000"/>
        <rFont val="Times New Roman"/>
        <family val="1"/>
      </rPr>
      <t xml:space="preserve">analyze </t>
    </r>
    <r>
      <rPr>
        <sz val="11"/>
        <color rgb="FF000000"/>
        <rFont val="Times New Roman"/>
        <family val="1"/>
      </rPr>
      <t>the cause of Opium War and the fall of old system and emergence of new imperialism</t>
    </r>
    <r>
      <rPr>
        <b/>
        <sz val="11"/>
        <color rgb="FF000000"/>
        <rFont val="Times New Roman"/>
        <family val="1"/>
      </rPr>
      <t xml:space="preserve"> (Level 2 – Understand , Level 4- Analyze)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</si>
  <si>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>early protest movement in China and the path of revolution.</t>
    </r>
    <r>
      <rPr>
        <b/>
        <sz val="11"/>
        <color rgb="FF000000"/>
        <rFont val="Times New Roman"/>
        <family val="1"/>
      </rPr>
      <t xml:space="preserve"> (Level 2 – Understand 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</si>
  <si>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understand </t>
    </r>
    <r>
      <rPr>
        <sz val="11"/>
        <color rgb="FF000000"/>
        <rFont val="Times New Roman"/>
        <family val="1"/>
      </rPr>
      <t xml:space="preserve">pre-colonial socio-economic-political and administrative structure in Meiji Japan. </t>
    </r>
    <r>
      <rPr>
        <b/>
        <sz val="11"/>
        <color rgb="FF000000"/>
        <rFont val="Times New Roman"/>
        <family val="1"/>
      </rPr>
      <t xml:space="preserve">(Level 2 – Understand) 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</si>
  <si>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 xml:space="preserve">the transformation of Japan from  pre-modern era to modernization. </t>
    </r>
    <r>
      <rPr>
        <b/>
        <sz val="11"/>
        <color rgb="FF000000"/>
        <rFont val="Times New Roman"/>
        <family val="1"/>
      </rPr>
      <t>(Level 5- Evaluate 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</si>
  <si>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analyze </t>
    </r>
    <r>
      <rPr>
        <sz val="11"/>
        <color rgb="FF000000"/>
        <rFont val="Times New Roman"/>
        <family val="1"/>
      </rPr>
      <t xml:space="preserve">how Japan expand its territory for the purpose of imperialism and how Japan involved with The great European Power and how the FirstWorld War emerge. </t>
    </r>
    <r>
      <rPr>
        <b/>
        <sz val="11"/>
        <color rgb="FF000000"/>
        <rFont val="Times New Roman"/>
        <family val="1"/>
      </rPr>
      <t>(Level 4- Analyze)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</si>
  <si>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analyze </t>
    </r>
    <r>
      <rPr>
        <sz val="11"/>
        <color rgb="FF000000"/>
        <rFont val="Times New Roman"/>
        <family val="1"/>
      </rPr>
      <t xml:space="preserve">how nationalism emerged in China and they will also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>the causes and the nature of May 4</t>
    </r>
    <r>
      <rPr>
        <vertAlign val="superscript"/>
        <sz val="11"/>
        <color rgb="FF000000"/>
        <rFont val="Times New Roman"/>
        <family val="1"/>
      </rPr>
      <t>th</t>
    </r>
    <r>
      <rPr>
        <sz val="11"/>
        <color rgb="FF000000"/>
        <rFont val="Times New Roman"/>
        <family val="1"/>
      </rPr>
      <t xml:space="preserve"> movement in China (</t>
    </r>
    <r>
      <rPr>
        <b/>
        <sz val="11"/>
        <color rgb="FF000000"/>
        <rFont val="Times New Roman"/>
        <family val="1"/>
      </rPr>
      <t>Level 4- Analyze), (Level 5- Evaluate 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</si>
  <si>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analyze </t>
    </r>
    <r>
      <rPr>
        <sz val="11"/>
        <color rgb="FF000000"/>
        <rFont val="Times New Roman"/>
        <family val="1"/>
      </rPr>
      <t>how</t>
    </r>
    <r>
      <rPr>
        <b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 xml:space="preserve">the rise of Kuomintang party and  also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 xml:space="preserve"> the activity of Chiang Kai-Shek  (</t>
    </r>
    <r>
      <rPr>
        <b/>
        <sz val="11"/>
        <color rgb="FF000000"/>
        <rFont val="Times New Roman"/>
        <family val="1"/>
      </rPr>
      <t>Level 4- Analyze), (Level 5- Evaluate)</t>
    </r>
  </si>
  <si>
    <r>
      <t xml:space="preserve">Students will   be able to </t>
    </r>
    <r>
      <rPr>
        <b/>
        <sz val="11"/>
        <rFont val="Times New Roman"/>
        <family val="1"/>
      </rPr>
      <t xml:space="preserve">understand </t>
    </r>
    <r>
      <rPr>
        <sz val="11"/>
        <rFont val="Times New Roman"/>
        <family val="1"/>
      </rPr>
      <t xml:space="preserve">the background of the foundation of the Communist Party </t>
    </r>
    <r>
      <rPr>
        <b/>
        <sz val="11"/>
        <rFont val="Times New Roman"/>
        <family val="1"/>
      </rPr>
      <t xml:space="preserve">analyze </t>
    </r>
    <r>
      <rPr>
        <sz val="11"/>
        <rFont val="Times New Roman"/>
        <family val="1"/>
      </rPr>
      <t>the  victory of long march, TheYenan experiment and The Chinese Revolution of 1949 (Level 2 – Understand , Level 4- Analyze)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</si>
  <si>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 xml:space="preserve">the process of modernization in Japan. </t>
    </r>
    <r>
      <rPr>
        <b/>
        <sz val="11"/>
        <color rgb="FF000000"/>
        <rFont val="Times New Roman"/>
        <family val="1"/>
      </rPr>
      <t>(Level 5- Evaluate)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</si>
  <si>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evaluate </t>
    </r>
    <r>
      <rPr>
        <sz val="11"/>
        <color rgb="FF000000"/>
        <rFont val="Times New Roman"/>
        <family val="1"/>
      </rPr>
      <t xml:space="preserve">the imperial policy of Japan in 1930s and 1940s. </t>
    </r>
    <r>
      <rPr>
        <b/>
        <sz val="11"/>
        <color rgb="FF000000"/>
        <rFont val="Times New Roman"/>
        <family val="1"/>
      </rPr>
      <t>(Level 5- Evaluate )</t>
    </r>
  </si>
  <si>
    <r>
      <t xml:space="preserve">Students will   be able to </t>
    </r>
    <r>
      <rPr>
        <b/>
        <sz val="11"/>
        <color rgb="FF000000"/>
        <rFont val="Times New Roman"/>
        <family val="1"/>
      </rPr>
      <t xml:space="preserve">analyze  </t>
    </r>
    <r>
      <rPr>
        <sz val="11"/>
        <color rgb="FF000000"/>
        <rFont val="Times New Roman"/>
        <family val="1"/>
      </rPr>
      <t xml:space="preserve">the Japan‘s bid for supremacy and defeat in World War II. </t>
    </r>
    <r>
      <rPr>
        <b/>
        <sz val="11"/>
        <color rgb="FF000000"/>
        <rFont val="Times New Roman"/>
        <family val="1"/>
      </rPr>
      <t>(Level 4- Analyze)</t>
    </r>
  </si>
  <si>
    <t>PO Attainment=∑(CO Attainment×Mapping Level)/∑(Mapping Levels)</t>
  </si>
  <si>
    <t>PO ATTAINMENT</t>
  </si>
  <si>
    <t>PO 1</t>
  </si>
  <si>
    <t>PO 2</t>
  </si>
  <si>
    <t>PO 3</t>
  </si>
  <si>
    <t>PO 4</t>
  </si>
  <si>
    <t>PO 5</t>
  </si>
  <si>
    <t>PO 6</t>
  </si>
  <si>
    <t>PO 7</t>
  </si>
  <si>
    <t>PO 8</t>
  </si>
  <si>
    <t>PO 9</t>
  </si>
  <si>
    <t>PO ATTAINMENT (DIRECT)</t>
  </si>
  <si>
    <t>ATTAINMENT OF POs (Academic Year : 2023-24)</t>
  </si>
  <si>
    <t>Programme Outcomes (POs)</t>
  </si>
  <si>
    <r>
      <t xml:space="preserve">Students will be able to </t>
    </r>
    <r>
      <rPr>
        <b/>
        <sz val="11"/>
        <rFont val="Times New Roman"/>
        <family val="1"/>
      </rPr>
      <t>understand</t>
    </r>
    <r>
      <rPr>
        <sz val="11"/>
        <rFont val="Times New Roman"/>
        <family val="1"/>
      </rPr>
      <t xml:space="preserve"> the evolution occurred in regional political structure and also </t>
    </r>
    <r>
      <rPr>
        <b/>
        <sz val="11"/>
        <rFont val="Times New Roman"/>
        <family val="1"/>
      </rPr>
      <t>evaluate</t>
    </r>
    <r>
      <rPr>
        <sz val="11"/>
        <rFont val="Times New Roman"/>
        <family val="1"/>
      </rPr>
      <t xml:space="preserve"> the cause and consequences of early Turkish invasion. </t>
    </r>
    <r>
      <rPr>
        <b/>
        <sz val="11"/>
        <rFont val="Times New Roman"/>
        <family val="1"/>
      </rPr>
      <t>(Level 2 – Understand  and Level 5- Evaluate)</t>
    </r>
  </si>
  <si>
    <t>EXTERNAL AVARAGE (%) (E)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</si>
</sst>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4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Calibri"/>
    </font>
    <font>
      <sz val="12"/>
      <color rgb="FF000000"/>
      <name val="Calibri"/>
    </font>
    <font>
      <b/>
      <sz val="9"/>
      <color rgb="FF000000"/>
      <name val="Calibri"/>
    </font>
    <font>
      <sz val="9"/>
      <color rgb="FF000000"/>
      <name val="Calibri"/>
    </font>
    <font>
      <sz val="9"/>
      <name val="Calibri"/>
    </font>
    <font>
      <b/>
      <sz val="9"/>
      <name val="Calibri"/>
    </font>
    <font>
      <sz val="11"/>
      <name val="Calibri"/>
    </font>
    <font>
      <sz val="11"/>
      <name val="Calibri"/>
    </font>
    <font>
      <b/>
      <sz val="12"/>
      <color rgb="FF000000"/>
      <name val="Calibri"/>
    </font>
    <font>
      <sz val="11"/>
      <color rgb="FF000000"/>
      <name val="Calibri"/>
    </font>
    <font>
      <sz val="10"/>
      <name val="Calibri"/>
    </font>
    <font>
      <b/>
      <sz val="10"/>
      <color rgb="FF000000"/>
      <name val="Calibri"/>
    </font>
    <font>
      <b/>
      <sz val="10"/>
      <color rgb="FF000000"/>
      <name val="Calibri"/>
    </font>
    <font>
      <b/>
      <i/>
      <sz val="10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name val="Calibri"/>
      <family val="2"/>
    </font>
    <font>
      <b/>
      <sz val="12"/>
      <color rgb="FF000000"/>
      <name val="Calibri"/>
      <family val="2"/>
    </font>
    <font>
      <b/>
      <sz val="11"/>
      <color rgb="FFFF0000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rgb="FF000000"/>
      <name val="Calibri"/>
      <family val="2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</font>
    <font>
      <sz val="11"/>
      <name val="Times New Roman"/>
      <family val="1"/>
    </font>
    <font>
      <b/>
      <sz val="1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4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7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85">
    <xf numFmtId="0" fontId="0" fillId="0" borderId="0">
      <alignment vertical="center"/>
    </xf>
    <xf numFmtId="0" fontId="28" fillId="0" borderId="0">
      <protection locked="0"/>
    </xf>
    <xf numFmtId="0" fontId="17" fillId="0" borderId="0">
      <protection locked="0"/>
    </xf>
    <xf numFmtId="0" fontId="29" fillId="0" borderId="0">
      <protection locked="0"/>
    </xf>
    <xf numFmtId="0" fontId="30" fillId="0" borderId="0">
      <protection locked="0"/>
    </xf>
    <xf numFmtId="0" fontId="31" fillId="0" borderId="0">
      <protection locked="0"/>
    </xf>
    <xf numFmtId="0" fontId="27" fillId="0" borderId="0">
      <protection locked="0"/>
    </xf>
    <xf numFmtId="0" fontId="25" fillId="0" borderId="0">
      <protection locked="0"/>
    </xf>
    <xf numFmtId="0" fontId="26" fillId="0" borderId="0">
      <protection locked="0"/>
    </xf>
    <xf numFmtId="0" fontId="32" fillId="0" borderId="0" applyNumberFormat="0" applyFill="0" applyBorder="0" applyAlignment="0" applyProtection="0"/>
    <xf numFmtId="0" fontId="33" fillId="0" borderId="46" applyNumberFormat="0" applyFill="0" applyAlignment="0" applyProtection="0"/>
    <xf numFmtId="0" fontId="34" fillId="0" borderId="47" applyNumberFormat="0" applyFill="0" applyAlignment="0" applyProtection="0"/>
    <xf numFmtId="0" fontId="35" fillId="0" borderId="48" applyNumberFormat="0" applyFill="0" applyAlignment="0" applyProtection="0"/>
    <xf numFmtId="0" fontId="35" fillId="0" borderId="0" applyNumberFormat="0" applyFill="0" applyBorder="0" applyAlignment="0" applyProtection="0"/>
    <xf numFmtId="0" fontId="36" fillId="3" borderId="0" applyNumberFormat="0" applyBorder="0" applyAlignment="0" applyProtection="0"/>
    <xf numFmtId="0" fontId="37" fillId="4" borderId="0" applyNumberFormat="0" applyBorder="0" applyAlignment="0" applyProtection="0"/>
    <xf numFmtId="0" fontId="38" fillId="5" borderId="0" applyNumberFormat="0" applyBorder="0" applyAlignment="0" applyProtection="0"/>
    <xf numFmtId="0" fontId="39" fillId="6" borderId="49" applyNumberFormat="0" applyAlignment="0" applyProtection="0"/>
    <xf numFmtId="0" fontId="40" fillId="7" borderId="50" applyNumberFormat="0" applyAlignment="0" applyProtection="0"/>
    <xf numFmtId="0" fontId="41" fillId="7" borderId="49" applyNumberFormat="0" applyAlignment="0" applyProtection="0"/>
    <xf numFmtId="0" fontId="42" fillId="0" borderId="51" applyNumberFormat="0" applyFill="0" applyAlignment="0" applyProtection="0"/>
    <xf numFmtId="0" fontId="43" fillId="8" borderId="52" applyNumberFormat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0" borderId="54" applyNumberFormat="0" applyFill="0" applyAlignment="0" applyProtection="0"/>
    <xf numFmtId="0" fontId="47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47" fillId="13" borderId="0" applyNumberFormat="0" applyBorder="0" applyAlignment="0" applyProtection="0"/>
    <xf numFmtId="0" fontId="47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47" fillId="17" borderId="0" applyNumberFormat="0" applyBorder="0" applyAlignment="0" applyProtection="0"/>
    <xf numFmtId="0" fontId="47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47" fillId="21" borderId="0" applyNumberFormat="0" applyBorder="0" applyAlignment="0" applyProtection="0"/>
    <xf numFmtId="0" fontId="47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47" fillId="25" borderId="0" applyNumberFormat="0" applyBorder="0" applyAlignment="0" applyProtection="0"/>
    <xf numFmtId="0" fontId="47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47" fillId="29" borderId="0" applyNumberFormat="0" applyBorder="0" applyAlignment="0" applyProtection="0"/>
    <xf numFmtId="0" fontId="47" fillId="30" borderId="0" applyNumberFormat="0" applyBorder="0" applyAlignment="0" applyProtection="0"/>
    <xf numFmtId="0" fontId="9" fillId="31" borderId="0" applyNumberFormat="0" applyBorder="0" applyAlignment="0" applyProtection="0"/>
    <xf numFmtId="0" fontId="9" fillId="32" borderId="0" applyNumberFormat="0" applyBorder="0" applyAlignment="0" applyProtection="0"/>
    <xf numFmtId="0" fontId="47" fillId="33" borderId="0" applyNumberFormat="0" applyBorder="0" applyAlignment="0" applyProtection="0"/>
    <xf numFmtId="0" fontId="9" fillId="0" borderId="0"/>
    <xf numFmtId="0" fontId="16" fillId="0" borderId="0">
      <alignment vertical="center"/>
    </xf>
    <xf numFmtId="0" fontId="58" fillId="0" borderId="0"/>
    <xf numFmtId="0" fontId="9" fillId="0" borderId="0"/>
    <xf numFmtId="0" fontId="9" fillId="0" borderId="0"/>
    <xf numFmtId="0" fontId="59" fillId="0" borderId="0"/>
    <xf numFmtId="0" fontId="60" fillId="0" borderId="0"/>
    <xf numFmtId="0" fontId="9" fillId="9" borderId="53" applyNumberFormat="0" applyFont="0" applyAlignment="0" applyProtection="0"/>
    <xf numFmtId="0" fontId="48" fillId="0" borderId="0">
      <alignment vertical="center"/>
    </xf>
    <xf numFmtId="0" fontId="60" fillId="0" borderId="0"/>
    <xf numFmtId="0" fontId="9" fillId="0" borderId="0"/>
    <xf numFmtId="0" fontId="19" fillId="0" borderId="0">
      <protection locked="0"/>
    </xf>
    <xf numFmtId="0" fontId="16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6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8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7" borderId="0" applyNumberFormat="0" applyBorder="0" applyAlignment="0" applyProtection="0"/>
    <xf numFmtId="0" fontId="8" fillId="28" borderId="0" applyNumberFormat="0" applyBorder="0" applyAlignment="0" applyProtection="0"/>
    <xf numFmtId="0" fontId="8" fillId="31" borderId="0" applyNumberFormat="0" applyBorder="0" applyAlignment="0" applyProtection="0"/>
    <xf numFmtId="0" fontId="8" fillId="32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9" borderId="5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9" borderId="53" applyNumberFormat="0" applyFont="0" applyAlignment="0" applyProtection="0"/>
    <xf numFmtId="0" fontId="8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7" borderId="0" applyNumberFormat="0" applyBorder="0" applyAlignment="0" applyProtection="0"/>
    <xf numFmtId="0" fontId="8" fillId="28" borderId="0" applyNumberFormat="0" applyBorder="0" applyAlignment="0" applyProtection="0"/>
    <xf numFmtId="0" fontId="8" fillId="31" borderId="0" applyNumberFormat="0" applyBorder="0" applyAlignment="0" applyProtection="0"/>
    <xf numFmtId="0" fontId="8" fillId="32" borderId="0" applyNumberFormat="0" applyBorder="0" applyAlignment="0" applyProtection="0"/>
    <xf numFmtId="0" fontId="8" fillId="0" borderId="0"/>
    <xf numFmtId="0" fontId="7" fillId="0" borderId="0"/>
    <xf numFmtId="0" fontId="7" fillId="0" borderId="0"/>
    <xf numFmtId="0" fontId="7" fillId="0" borderId="0"/>
    <xf numFmtId="0" fontId="7" fillId="9" borderId="53" applyNumberFormat="0" applyFont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23" borderId="0" applyNumberFormat="0" applyBorder="0" applyAlignment="0" applyProtection="0"/>
    <xf numFmtId="0" fontId="7" fillId="24" borderId="0" applyNumberFormat="0" applyBorder="0" applyAlignment="0" applyProtection="0"/>
    <xf numFmtId="0" fontId="7" fillId="27" borderId="0" applyNumberFormat="0" applyBorder="0" applyAlignment="0" applyProtection="0"/>
    <xf numFmtId="0" fontId="7" fillId="28" borderId="0" applyNumberFormat="0" applyBorder="0" applyAlignment="0" applyProtection="0"/>
    <xf numFmtId="0" fontId="7" fillId="31" borderId="0" applyNumberFormat="0" applyBorder="0" applyAlignment="0" applyProtection="0"/>
    <xf numFmtId="0" fontId="7" fillId="32" borderId="0" applyNumberFormat="0" applyBorder="0" applyAlignment="0" applyProtection="0"/>
    <xf numFmtId="0" fontId="7" fillId="0" borderId="0"/>
    <xf numFmtId="0" fontId="6" fillId="0" borderId="0"/>
    <xf numFmtId="0" fontId="6" fillId="0" borderId="0"/>
    <xf numFmtId="0" fontId="6" fillId="0" borderId="0"/>
    <xf numFmtId="0" fontId="6" fillId="9" borderId="53" applyNumberFormat="0" applyFont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23" borderId="0" applyNumberFormat="0" applyBorder="0" applyAlignment="0" applyProtection="0"/>
    <xf numFmtId="0" fontId="6" fillId="24" borderId="0" applyNumberFormat="0" applyBorder="0" applyAlignment="0" applyProtection="0"/>
    <xf numFmtId="0" fontId="6" fillId="27" borderId="0" applyNumberFormat="0" applyBorder="0" applyAlignment="0" applyProtection="0"/>
    <xf numFmtId="0" fontId="6" fillId="28" borderId="0" applyNumberFormat="0" applyBorder="0" applyAlignment="0" applyProtection="0"/>
    <xf numFmtId="0" fontId="6" fillId="31" borderId="0" applyNumberFormat="0" applyBorder="0" applyAlignment="0" applyProtection="0"/>
    <xf numFmtId="0" fontId="6" fillId="32" borderId="0" applyNumberFormat="0" applyBorder="0" applyAlignment="0" applyProtection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9" borderId="53" applyNumberFormat="0" applyFont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53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474">
    <xf numFmtId="0" fontId="0" fillId="0" borderId="0" xfId="0">
      <alignment vertical="center"/>
    </xf>
    <xf numFmtId="0" fontId="10" fillId="0" borderId="0" xfId="1" applyFont="1" applyAlignment="1" applyProtection="1"/>
    <xf numFmtId="0" fontId="11" fillId="0" borderId="0" xfId="1" applyFont="1" applyAlignment="1" applyProtection="1"/>
    <xf numFmtId="0" fontId="12" fillId="0" borderId="0" xfId="0" applyFont="1" applyBorder="1" applyAlignment="1">
      <alignment horizontal="center" wrapText="1"/>
    </xf>
    <xf numFmtId="0" fontId="12" fillId="0" borderId="0" xfId="0" applyFont="1" applyBorder="1" applyAlignment="1">
      <alignment horizont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left" vertical="center"/>
    </xf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/>
    <xf numFmtId="0" fontId="16" fillId="0" borderId="0" xfId="0" applyFont="1" applyBorder="1">
      <alignment vertical="center"/>
    </xf>
    <xf numFmtId="164" fontId="13" fillId="0" borderId="0" xfId="0" applyNumberFormat="1" applyFont="1" applyBorder="1" applyAlignment="1"/>
    <xf numFmtId="164" fontId="14" fillId="0" borderId="0" xfId="0" applyNumberFormat="1" applyFont="1" applyBorder="1" applyAlignment="1"/>
    <xf numFmtId="164" fontId="15" fillId="0" borderId="0" xfId="0" applyNumberFormat="1" applyFont="1" applyBorder="1" applyAlignment="1"/>
    <xf numFmtId="0" fontId="17" fillId="0" borderId="0" xfId="0" applyFont="1" applyBorder="1">
      <alignment vertical="center"/>
    </xf>
    <xf numFmtId="0" fontId="14" fillId="0" borderId="0" xfId="0" applyFont="1" applyBorder="1" applyAlignment="1">
      <alignment horizontal="center"/>
    </xf>
    <xf numFmtId="0" fontId="14" fillId="0" borderId="0" xfId="0" applyFont="1" applyBorder="1" applyAlignment="1"/>
    <xf numFmtId="0" fontId="15" fillId="0" borderId="0" xfId="0" applyFont="1" applyBorder="1" applyAlignment="1">
      <alignment horizontal="center"/>
    </xf>
    <xf numFmtId="0" fontId="16" fillId="0" borderId="42" xfId="0" applyFont="1" applyBorder="1">
      <alignment vertical="center"/>
    </xf>
    <xf numFmtId="0" fontId="18" fillId="0" borderId="5" xfId="0" applyFont="1" applyBorder="1" applyAlignment="1"/>
    <xf numFmtId="0" fontId="18" fillId="0" borderId="6" xfId="0" applyFont="1" applyBorder="1" applyAlignment="1"/>
    <xf numFmtId="0" fontId="19" fillId="0" borderId="6" xfId="0" applyFont="1" applyBorder="1" applyAlignment="1"/>
    <xf numFmtId="0" fontId="16" fillId="0" borderId="6" xfId="0" applyFont="1" applyBorder="1">
      <alignment vertical="center"/>
    </xf>
    <xf numFmtId="0" fontId="16" fillId="0" borderId="7" xfId="0" applyFont="1" applyBorder="1">
      <alignment vertical="center"/>
    </xf>
    <xf numFmtId="0" fontId="18" fillId="0" borderId="0" xfId="0" applyFont="1" applyBorder="1" applyAlignment="1"/>
    <xf numFmtId="0" fontId="19" fillId="0" borderId="0" xfId="0" applyFont="1" applyBorder="1" applyAlignment="1"/>
    <xf numFmtId="0" fontId="16" fillId="0" borderId="19" xfId="0" applyFont="1" applyBorder="1">
      <alignment vertical="center"/>
    </xf>
    <xf numFmtId="0" fontId="19" fillId="0" borderId="11" xfId="0" applyFont="1" applyBorder="1" applyAlignment="1"/>
    <xf numFmtId="0" fontId="19" fillId="0" borderId="9" xfId="0" applyFont="1" applyBorder="1" applyAlignment="1"/>
    <xf numFmtId="0" fontId="16" fillId="0" borderId="9" xfId="0" applyFont="1" applyBorder="1">
      <alignment vertical="center"/>
    </xf>
    <xf numFmtId="0" fontId="16" fillId="0" borderId="10" xfId="0" applyFont="1" applyBorder="1">
      <alignment vertical="center"/>
    </xf>
    <xf numFmtId="0" fontId="20" fillId="0" borderId="0" xfId="0" applyFont="1">
      <alignment vertical="center"/>
    </xf>
    <xf numFmtId="0" fontId="20" fillId="0" borderId="0" xfId="0" applyFont="1" applyBorder="1">
      <alignment vertical="center"/>
    </xf>
    <xf numFmtId="0" fontId="22" fillId="0" borderId="1" xfId="6" applyFont="1" applyFill="1" applyBorder="1" applyAlignment="1" applyProtection="1">
      <alignment wrapText="1"/>
    </xf>
    <xf numFmtId="0" fontId="23" fillId="2" borderId="7" xfId="5" applyFont="1" applyFill="1" applyBorder="1" applyAlignment="1" applyProtection="1">
      <alignment vertical="center" wrapText="1"/>
    </xf>
    <xf numFmtId="0" fontId="21" fillId="2" borderId="8" xfId="5" applyFont="1" applyFill="1" applyBorder="1" applyAlignment="1" applyProtection="1">
      <alignment horizontal="left" vertical="center" wrapText="1"/>
    </xf>
    <xf numFmtId="0" fontId="21" fillId="2" borderId="19" xfId="5" applyFont="1" applyFill="1" applyBorder="1" applyAlignment="1" applyProtection="1">
      <alignment horizontal="left" vertical="center" wrapText="1"/>
    </xf>
    <xf numFmtId="0" fontId="21" fillId="2" borderId="18" xfId="5" applyFont="1" applyFill="1" applyBorder="1" applyAlignment="1" applyProtection="1">
      <alignment horizontal="left" vertical="center" wrapText="1"/>
    </xf>
    <xf numFmtId="0" fontId="21" fillId="2" borderId="10" xfId="5" applyFont="1" applyFill="1" applyBorder="1" applyAlignment="1" applyProtection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21" fillId="2" borderId="43" xfId="5" applyFont="1" applyFill="1" applyBorder="1" applyAlignment="1" applyProtection="1">
      <alignment horizontal="left" vertical="center" wrapText="1"/>
    </xf>
    <xf numFmtId="0" fontId="21" fillId="2" borderId="3" xfId="5" applyFont="1" applyFill="1" applyBorder="1" applyAlignment="1" applyProtection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24" fillId="2" borderId="0" xfId="5" applyFont="1" applyFill="1" applyBorder="1" applyAlignment="1" applyProtection="1">
      <alignment horizontal="center" vertical="center" wrapText="1"/>
    </xf>
    <xf numFmtId="0" fontId="48" fillId="0" borderId="0" xfId="0" applyFont="1">
      <alignment vertical="center"/>
    </xf>
    <xf numFmtId="0" fontId="50" fillId="0" borderId="0" xfId="0" applyFont="1">
      <alignment vertical="center"/>
    </xf>
    <xf numFmtId="0" fontId="51" fillId="0" borderId="1" xfId="0" applyFont="1" applyFill="1" applyBorder="1" applyAlignment="1">
      <alignment vertical="top" wrapText="1"/>
    </xf>
    <xf numFmtId="0" fontId="51" fillId="0" borderId="1" xfId="0" applyFont="1" applyFill="1" applyBorder="1" applyAlignment="1">
      <alignment vertical="top"/>
    </xf>
    <xf numFmtId="0" fontId="51" fillId="0" borderId="6" xfId="0" applyFont="1" applyFill="1" applyBorder="1" applyAlignment="1">
      <alignment vertical="top" wrapText="1"/>
    </xf>
    <xf numFmtId="0" fontId="51" fillId="0" borderId="18" xfId="0" applyFont="1" applyBorder="1" applyAlignment="1">
      <alignment vertical="top" wrapText="1"/>
    </xf>
    <xf numFmtId="0" fontId="51" fillId="0" borderId="18" xfId="0" applyFont="1" applyBorder="1" applyAlignment="1">
      <alignment vertical="top"/>
    </xf>
    <xf numFmtId="0" fontId="51" fillId="0" borderId="9" xfId="0" applyFont="1" applyBorder="1" applyAlignment="1">
      <alignment vertical="top" wrapText="1"/>
    </xf>
    <xf numFmtId="0" fontId="52" fillId="0" borderId="8" xfId="3" applyFont="1" applyBorder="1" applyAlignment="1" applyProtection="1"/>
    <xf numFmtId="164" fontId="52" fillId="0" borderId="8" xfId="0" applyNumberFormat="1" applyFont="1" applyBorder="1" applyAlignment="1">
      <alignment horizontal="center"/>
    </xf>
    <xf numFmtId="164" fontId="52" fillId="0" borderId="0" xfId="0" applyNumberFormat="1" applyFont="1" applyBorder="1" applyAlignment="1">
      <alignment horizontal="center"/>
    </xf>
    <xf numFmtId="0" fontId="52" fillId="0" borderId="8" xfId="0" applyFont="1" applyBorder="1" applyAlignment="1">
      <alignment horizontal="center"/>
    </xf>
    <xf numFmtId="0" fontId="52" fillId="0" borderId="8" xfId="4" applyFont="1" applyBorder="1" applyAlignment="1" applyProtection="1">
      <alignment horizontal="center"/>
    </xf>
    <xf numFmtId="0" fontId="52" fillId="0" borderId="18" xfId="0" applyFont="1" applyBorder="1" applyAlignment="1"/>
    <xf numFmtId="0" fontId="52" fillId="0" borderId="18" xfId="0" applyFont="1" applyBorder="1" applyAlignment="1">
      <alignment horizontal="center"/>
    </xf>
    <xf numFmtId="0" fontId="52" fillId="0" borderId="9" xfId="0" applyFont="1" applyBorder="1" applyAlignment="1">
      <alignment horizontal="center"/>
    </xf>
    <xf numFmtId="0" fontId="52" fillId="0" borderId="11" xfId="0" applyFont="1" applyBorder="1" applyAlignment="1">
      <alignment horizontal="center"/>
    </xf>
    <xf numFmtId="0" fontId="51" fillId="0" borderId="1" xfId="0" applyFont="1" applyBorder="1" applyAlignment="1">
      <alignment horizontal="center"/>
    </xf>
    <xf numFmtId="0" fontId="52" fillId="0" borderId="2" xfId="0" applyFont="1" applyBorder="1" applyAlignment="1">
      <alignment horizontal="center"/>
    </xf>
    <xf numFmtId="0" fontId="51" fillId="0" borderId="2" xfId="0" applyFont="1" applyBorder="1" applyAlignment="1">
      <alignment horizontal="center"/>
    </xf>
    <xf numFmtId="0" fontId="52" fillId="0" borderId="4" xfId="0" applyFont="1" applyBorder="1" applyAlignment="1">
      <alignment horizontal="center"/>
    </xf>
    <xf numFmtId="0" fontId="52" fillId="0" borderId="3" xfId="0" applyFont="1" applyBorder="1" applyAlignment="1">
      <alignment horizontal="center"/>
    </xf>
    <xf numFmtId="0" fontId="52" fillId="0" borderId="2" xfId="0" applyFont="1" applyBorder="1" applyAlignment="1"/>
    <xf numFmtId="0" fontId="52" fillId="0" borderId="3" xfId="0" applyFont="1" applyBorder="1" applyAlignment="1"/>
    <xf numFmtId="0" fontId="48" fillId="0" borderId="2" xfId="0" applyFont="1" applyBorder="1" applyAlignment="1">
      <alignment horizontal="center"/>
    </xf>
    <xf numFmtId="0" fontId="48" fillId="0" borderId="2" xfId="0" applyFont="1" applyBorder="1" applyAlignment="1"/>
    <xf numFmtId="0" fontId="48" fillId="0" borderId="3" xfId="0" applyFont="1" applyBorder="1" applyAlignment="1"/>
    <xf numFmtId="0" fontId="48" fillId="0" borderId="4" xfId="0" applyFont="1" applyBorder="1" applyAlignment="1">
      <alignment horizontal="center"/>
    </xf>
    <xf numFmtId="0" fontId="53" fillId="0" borderId="2" xfId="0" applyFont="1" applyBorder="1" applyAlignment="1">
      <alignment horizontal="center"/>
    </xf>
    <xf numFmtId="0" fontId="48" fillId="0" borderId="2" xfId="0" applyFont="1" applyBorder="1">
      <alignment vertical="center"/>
    </xf>
    <xf numFmtId="0" fontId="48" fillId="0" borderId="3" xfId="0" applyFont="1" applyBorder="1">
      <alignment vertical="center"/>
    </xf>
    <xf numFmtId="0" fontId="52" fillId="0" borderId="6" xfId="0" applyFont="1" applyBorder="1" applyAlignment="1">
      <alignment horizontal="center"/>
    </xf>
    <xf numFmtId="0" fontId="51" fillId="0" borderId="6" xfId="0" applyFont="1" applyBorder="1" applyAlignment="1">
      <alignment horizontal="center"/>
    </xf>
    <xf numFmtId="0" fontId="52" fillId="0" borderId="7" xfId="0" applyFont="1" applyBorder="1" applyAlignment="1">
      <alignment horizontal="center"/>
    </xf>
    <xf numFmtId="0" fontId="51" fillId="0" borderId="9" xfId="0" applyFont="1" applyBorder="1" applyAlignment="1">
      <alignment horizontal="center"/>
    </xf>
    <xf numFmtId="0" fontId="52" fillId="0" borderId="10" xfId="0" applyFont="1" applyBorder="1" applyAlignment="1">
      <alignment horizontal="center"/>
    </xf>
    <xf numFmtId="0" fontId="48" fillId="0" borderId="11" xfId="0" applyFont="1" applyBorder="1" applyAlignment="1">
      <alignment horizontal="center"/>
    </xf>
    <xf numFmtId="0" fontId="53" fillId="0" borderId="9" xfId="0" applyFont="1" applyBorder="1" applyAlignment="1">
      <alignment horizontal="center"/>
    </xf>
    <xf numFmtId="0" fontId="48" fillId="0" borderId="9" xfId="0" applyFont="1" applyBorder="1" applyAlignment="1">
      <alignment horizontal="center"/>
    </xf>
    <xf numFmtId="0" fontId="48" fillId="0" borderId="10" xfId="0" applyFont="1" applyBorder="1" applyAlignment="1">
      <alignment horizontal="center"/>
    </xf>
    <xf numFmtId="0" fontId="52" fillId="0" borderId="9" xfId="0" applyFont="1" applyBorder="1" applyAlignment="1"/>
    <xf numFmtId="0" fontId="51" fillId="0" borderId="8" xfId="0" applyFont="1" applyBorder="1" applyAlignment="1">
      <alignment horizontal="center"/>
    </xf>
    <xf numFmtId="0" fontId="51" fillId="0" borderId="0" xfId="0" applyFont="1" applyBorder="1" applyAlignment="1">
      <alignment horizontal="center" wrapText="1"/>
    </xf>
    <xf numFmtId="0" fontId="51" fillId="0" borderId="0" xfId="0" applyFont="1" applyBorder="1" applyAlignment="1">
      <alignment horizontal="center"/>
    </xf>
    <xf numFmtId="0" fontId="51" fillId="0" borderId="19" xfId="0" applyFont="1" applyBorder="1" applyAlignment="1">
      <alignment horizontal="center"/>
    </xf>
    <xf numFmtId="0" fontId="51" fillId="0" borderId="20" xfId="0" applyFont="1" applyBorder="1" applyAlignment="1">
      <alignment horizontal="center"/>
    </xf>
    <xf numFmtId="0" fontId="51" fillId="0" borderId="55" xfId="0" applyFont="1" applyBorder="1" applyAlignment="1">
      <alignment horizontal="center"/>
    </xf>
    <xf numFmtId="0" fontId="51" fillId="0" borderId="56" xfId="0" applyFont="1" applyBorder="1" applyAlignment="1">
      <alignment horizontal="center"/>
    </xf>
    <xf numFmtId="0" fontId="51" fillId="0" borderId="57" xfId="0" applyFont="1" applyBorder="1" applyAlignment="1">
      <alignment horizontal="center"/>
    </xf>
    <xf numFmtId="0" fontId="51" fillId="0" borderId="42" xfId="0" applyFont="1" applyBorder="1" applyAlignment="1">
      <alignment horizontal="center"/>
    </xf>
    <xf numFmtId="0" fontId="53" fillId="0" borderId="55" xfId="0" applyFont="1" applyBorder="1" applyAlignment="1">
      <alignment horizontal="center"/>
    </xf>
    <xf numFmtId="0" fontId="53" fillId="0" borderId="56" xfId="0" applyFont="1" applyBorder="1" applyAlignment="1">
      <alignment horizontal="center"/>
    </xf>
    <xf numFmtId="0" fontId="53" fillId="0" borderId="57" xfId="0" applyFont="1" applyBorder="1" applyAlignment="1">
      <alignment horizontal="center"/>
    </xf>
    <xf numFmtId="0" fontId="53" fillId="0" borderId="58" xfId="0" applyFont="1" applyBorder="1" applyAlignment="1">
      <alignment horizontal="center"/>
    </xf>
    <xf numFmtId="0" fontId="53" fillId="0" borderId="59" xfId="0" applyFont="1" applyBorder="1" applyAlignment="1">
      <alignment horizontal="center"/>
    </xf>
    <xf numFmtId="0" fontId="53" fillId="0" borderId="60" xfId="0" applyFont="1" applyBorder="1" applyAlignment="1">
      <alignment horizontal="center"/>
    </xf>
    <xf numFmtId="0" fontId="53" fillId="0" borderId="20" xfId="0" applyFont="1" applyBorder="1" applyAlignment="1">
      <alignment horizontal="center"/>
    </xf>
    <xf numFmtId="0" fontId="53" fillId="0" borderId="0" xfId="0" applyFont="1" applyBorder="1" applyAlignment="1">
      <alignment horizontal="center"/>
    </xf>
    <xf numFmtId="0" fontId="53" fillId="0" borderId="19" xfId="0" applyFont="1" applyBorder="1" applyAlignment="1">
      <alignment horizontal="center"/>
    </xf>
    <xf numFmtId="0" fontId="51" fillId="0" borderId="12" xfId="0" applyFont="1" applyBorder="1" applyAlignment="1">
      <alignment horizontal="center"/>
    </xf>
    <xf numFmtId="0" fontId="51" fillId="0" borderId="13" xfId="0" applyFont="1" applyBorder="1" applyAlignment="1">
      <alignment horizontal="center"/>
    </xf>
    <xf numFmtId="0" fontId="51" fillId="0" borderId="14" xfId="0" applyFont="1" applyBorder="1" applyAlignment="1">
      <alignment horizontal="center"/>
    </xf>
    <xf numFmtId="0" fontId="51" fillId="0" borderId="15" xfId="0" applyFont="1" applyBorder="1" applyAlignment="1">
      <alignment horizontal="center"/>
    </xf>
    <xf numFmtId="0" fontId="51" fillId="0" borderId="16" xfId="0" applyFont="1" applyBorder="1" applyAlignment="1">
      <alignment horizontal="center"/>
    </xf>
    <xf numFmtId="0" fontId="51" fillId="0" borderId="17" xfId="0" applyFont="1" applyBorder="1" applyAlignment="1">
      <alignment horizontal="center"/>
    </xf>
    <xf numFmtId="0" fontId="51" fillId="0" borderId="57" xfId="0" applyFont="1" applyBorder="1" applyAlignment="1">
      <alignment horizontal="center" wrapText="1"/>
    </xf>
    <xf numFmtId="0" fontId="52" fillId="0" borderId="61" xfId="0" applyFont="1" applyBorder="1" applyAlignment="1"/>
    <xf numFmtId="0" fontId="52" fillId="0" borderId="61" xfId="0" quotePrefix="1" applyFont="1" applyBorder="1" applyAlignment="1"/>
    <xf numFmtId="0" fontId="52" fillId="0" borderId="62" xfId="0" applyFont="1" applyBorder="1" applyAlignment="1"/>
    <xf numFmtId="0" fontId="52" fillId="0" borderId="39" xfId="0" applyFont="1" applyBorder="1" applyAlignment="1"/>
    <xf numFmtId="164" fontId="52" fillId="0" borderId="40" xfId="0" applyNumberFormat="1" applyFont="1" applyBorder="1" applyAlignment="1"/>
    <xf numFmtId="0" fontId="52" fillId="0" borderId="38" xfId="0" applyFont="1" applyBorder="1" applyAlignment="1"/>
    <xf numFmtId="164" fontId="52" fillId="0" borderId="63" xfId="0" applyNumberFormat="1" applyFont="1" applyBorder="1" applyAlignment="1"/>
    <xf numFmtId="164" fontId="48" fillId="0" borderId="40" xfId="0" applyNumberFormat="1" applyFont="1" applyBorder="1" applyAlignment="1"/>
    <xf numFmtId="0" fontId="48" fillId="0" borderId="38" xfId="0" applyFont="1" applyBorder="1" applyAlignment="1"/>
    <xf numFmtId="0" fontId="48" fillId="0" borderId="39" xfId="0" applyFont="1" applyBorder="1" applyAlignment="1"/>
    <xf numFmtId="164" fontId="52" fillId="0" borderId="39" xfId="0" applyNumberFormat="1" applyFont="1" applyBorder="1" applyAlignment="1"/>
    <xf numFmtId="164" fontId="52" fillId="0" borderId="38" xfId="0" applyNumberFormat="1" applyFont="1" applyBorder="1" applyAlignment="1"/>
    <xf numFmtId="0" fontId="52" fillId="0" borderId="31" xfId="0" applyFont="1" applyBorder="1" applyAlignment="1"/>
    <xf numFmtId="0" fontId="52" fillId="0" borderId="31" xfId="0" quotePrefix="1" applyFont="1" applyBorder="1" applyAlignment="1"/>
    <xf numFmtId="0" fontId="52" fillId="0" borderId="25" xfId="0" applyFont="1" applyBorder="1" applyAlignment="1"/>
    <xf numFmtId="0" fontId="52" fillId="0" borderId="26" xfId="0" applyFont="1" applyBorder="1" applyAlignment="1"/>
    <xf numFmtId="164" fontId="52" fillId="0" borderId="27" xfId="0" applyNumberFormat="1" applyFont="1" applyBorder="1" applyAlignment="1"/>
    <xf numFmtId="0" fontId="52" fillId="0" borderId="28" xfId="0" applyFont="1" applyBorder="1" applyAlignment="1"/>
    <xf numFmtId="164" fontId="52" fillId="0" borderId="29" xfId="0" applyNumberFormat="1" applyFont="1" applyBorder="1" applyAlignment="1"/>
    <xf numFmtId="0" fontId="52" fillId="0" borderId="22" xfId="0" applyFont="1" applyBorder="1" applyAlignment="1"/>
    <xf numFmtId="164" fontId="52" fillId="0" borderId="23" xfId="0" applyNumberFormat="1" applyFont="1" applyBorder="1" applyAlignment="1"/>
    <xf numFmtId="164" fontId="48" fillId="0" borderId="23" xfId="0" applyNumberFormat="1" applyFont="1" applyBorder="1" applyAlignment="1"/>
    <xf numFmtId="0" fontId="48" fillId="0" borderId="28" xfId="0" applyFont="1" applyBorder="1" applyAlignment="1"/>
    <xf numFmtId="0" fontId="48" fillId="0" borderId="26" xfId="0" applyFont="1" applyBorder="1" applyAlignment="1"/>
    <xf numFmtId="0" fontId="48" fillId="0" borderId="22" xfId="0" applyFont="1" applyBorder="1" applyAlignment="1"/>
    <xf numFmtId="164" fontId="52" fillId="0" borderId="26" xfId="0" applyNumberFormat="1" applyFont="1" applyBorder="1" applyAlignment="1"/>
    <xf numFmtId="164" fontId="53" fillId="0" borderId="23" xfId="0" applyNumberFormat="1" applyFont="1" applyBorder="1" applyAlignment="1"/>
    <xf numFmtId="0" fontId="52" fillId="0" borderId="32" xfId="0" applyFont="1" applyBorder="1" applyAlignment="1"/>
    <xf numFmtId="0" fontId="52" fillId="0" borderId="32" xfId="0" quotePrefix="1" applyFont="1" applyBorder="1" applyAlignment="1"/>
    <xf numFmtId="0" fontId="52" fillId="0" borderId="33" xfId="0" applyFont="1" applyBorder="1" applyAlignment="1"/>
    <xf numFmtId="0" fontId="52" fillId="0" borderId="34" xfId="0" applyFont="1" applyBorder="1" applyAlignment="1"/>
    <xf numFmtId="164" fontId="52" fillId="0" borderId="35" xfId="0" applyNumberFormat="1" applyFont="1" applyBorder="1" applyAlignment="1"/>
    <xf numFmtId="0" fontId="52" fillId="0" borderId="36" xfId="0" applyFont="1" applyBorder="1" applyAlignment="1"/>
    <xf numFmtId="164" fontId="52" fillId="0" borderId="37" xfId="0" applyNumberFormat="1" applyFont="1" applyBorder="1" applyAlignment="1"/>
    <xf numFmtId="0" fontId="52" fillId="0" borderId="13" xfId="0" applyFont="1" applyBorder="1" applyAlignment="1"/>
    <xf numFmtId="164" fontId="52" fillId="0" borderId="14" xfId="0" applyNumberFormat="1" applyFont="1" applyBorder="1" applyAlignment="1"/>
    <xf numFmtId="164" fontId="48" fillId="0" borderId="14" xfId="0" applyNumberFormat="1" applyFont="1" applyBorder="1" applyAlignment="1"/>
    <xf numFmtId="0" fontId="48" fillId="0" borderId="36" xfId="0" applyFont="1" applyBorder="1" applyAlignment="1"/>
    <xf numFmtId="0" fontId="48" fillId="0" borderId="34" xfId="0" applyFont="1" applyBorder="1" applyAlignment="1"/>
    <xf numFmtId="0" fontId="48" fillId="0" borderId="13" xfId="0" applyFont="1" applyBorder="1" applyAlignment="1"/>
    <xf numFmtId="164" fontId="52" fillId="0" borderId="34" xfId="0" applyNumberFormat="1" applyFont="1" applyBorder="1" applyAlignment="1"/>
    <xf numFmtId="0" fontId="51" fillId="0" borderId="11" xfId="0" applyFont="1" applyBorder="1" applyAlignment="1">
      <alignment horizontal="center"/>
    </xf>
    <xf numFmtId="0" fontId="52" fillId="0" borderId="21" xfId="0" applyFont="1" applyBorder="1" applyAlignment="1"/>
    <xf numFmtId="164" fontId="52" fillId="0" borderId="22" xfId="0" applyNumberFormat="1" applyFont="1" applyBorder="1" applyAlignment="1"/>
    <xf numFmtId="0" fontId="52" fillId="0" borderId="30" xfId="0" applyFont="1" applyBorder="1" applyAlignment="1"/>
    <xf numFmtId="164" fontId="52" fillId="0" borderId="28" xfId="0" applyNumberFormat="1" applyFont="1" applyBorder="1" applyAlignment="1"/>
    <xf numFmtId="164" fontId="52" fillId="0" borderId="25" xfId="0" applyNumberFormat="1" applyFont="1" applyBorder="1" applyAlignment="1"/>
    <xf numFmtId="0" fontId="51" fillId="0" borderId="4" xfId="0" applyFont="1" applyBorder="1" applyAlignment="1">
      <alignment horizontal="center"/>
    </xf>
    <xf numFmtId="164" fontId="52" fillId="0" borderId="36" xfId="0" applyNumberFormat="1" applyFont="1" applyBorder="1" applyAlignment="1"/>
    <xf numFmtId="164" fontId="52" fillId="0" borderId="33" xfId="0" applyNumberFormat="1" applyFont="1" applyBorder="1" applyAlignment="1"/>
    <xf numFmtId="0" fontId="54" fillId="0" borderId="20" xfId="0" applyFont="1" applyBorder="1" applyAlignment="1"/>
    <xf numFmtId="164" fontId="55" fillId="0" borderId="14" xfId="0" applyNumberFormat="1" applyFont="1" applyBorder="1" applyAlignment="1"/>
    <xf numFmtId="164" fontId="55" fillId="0" borderId="40" xfId="0" applyNumberFormat="1" applyFont="1" applyBorder="1" applyAlignment="1"/>
    <xf numFmtId="164" fontId="55" fillId="0" borderId="23" xfId="0" applyNumberFormat="1" applyFont="1" applyBorder="1" applyAlignment="1"/>
    <xf numFmtId="1" fontId="52" fillId="0" borderId="8" xfId="0" applyNumberFormat="1" applyFont="1" applyBorder="1" applyAlignment="1">
      <alignment horizontal="center"/>
    </xf>
    <xf numFmtId="0" fontId="49" fillId="0" borderId="9" xfId="0" applyFont="1" applyBorder="1" applyAlignment="1">
      <alignment horizontal="center" vertical="center"/>
    </xf>
    <xf numFmtId="1" fontId="52" fillId="0" borderId="0" xfId="0" applyNumberFormat="1" applyFont="1" applyBorder="1" applyAlignment="1">
      <alignment horizontal="center"/>
    </xf>
    <xf numFmtId="164" fontId="13" fillId="0" borderId="0" xfId="0" applyNumberFormat="1" applyFont="1" applyBorder="1" applyAlignment="1">
      <alignment horizontal="center"/>
    </xf>
    <xf numFmtId="164" fontId="12" fillId="0" borderId="0" xfId="0" applyNumberFormat="1" applyFont="1" applyBorder="1" applyAlignment="1">
      <alignment horizontal="center"/>
    </xf>
    <xf numFmtId="0" fontId="52" fillId="0" borderId="0" xfId="0" applyFont="1" applyBorder="1" applyAlignment="1"/>
    <xf numFmtId="164" fontId="52" fillId="0" borderId="0" xfId="0" applyNumberFormat="1" applyFont="1" applyBorder="1" applyAlignment="1"/>
    <xf numFmtId="0" fontId="51" fillId="0" borderId="1" xfId="0" applyFont="1" applyFill="1" applyBorder="1" applyAlignment="1">
      <alignment vertical="top" wrapText="1"/>
    </xf>
    <xf numFmtId="0" fontId="51" fillId="0" borderId="18" xfId="0" applyFont="1" applyBorder="1" applyAlignment="1">
      <alignment vertical="top" wrapText="1"/>
    </xf>
    <xf numFmtId="0" fontId="0" fillId="0" borderId="0" xfId="0">
      <alignment vertical="center"/>
    </xf>
    <xf numFmtId="0" fontId="49" fillId="0" borderId="0" xfId="0" applyFont="1" applyBorder="1" applyAlignment="1">
      <alignment horizontal="center" vertical="center"/>
    </xf>
    <xf numFmtId="0" fontId="50" fillId="0" borderId="2" xfId="0" applyFont="1" applyBorder="1">
      <alignment vertical="center"/>
    </xf>
    <xf numFmtId="0" fontId="8" fillId="0" borderId="8" xfId="80" applyBorder="1"/>
    <xf numFmtId="0" fontId="8" fillId="0" borderId="0" xfId="101"/>
    <xf numFmtId="0" fontId="61" fillId="0" borderId="0" xfId="101" applyFont="1"/>
    <xf numFmtId="0" fontId="8" fillId="0" borderId="0" xfId="101" applyBorder="1"/>
    <xf numFmtId="0" fontId="61" fillId="0" borderId="0" xfId="101" applyFont="1" applyFill="1" applyBorder="1" applyAlignment="1">
      <alignment horizontal="center"/>
    </xf>
    <xf numFmtId="0" fontId="8" fillId="0" borderId="0" xfId="101" applyBorder="1" applyAlignment="1">
      <alignment horizontal="center"/>
    </xf>
    <xf numFmtId="0" fontId="46" fillId="0" borderId="0" xfId="58" applyFont="1" applyBorder="1" applyAlignment="1">
      <alignment horizontal="center"/>
    </xf>
    <xf numFmtId="0" fontId="52" fillId="0" borderId="20" xfId="0" applyFont="1" applyBorder="1" applyAlignment="1">
      <alignment horizontal="center"/>
    </xf>
    <xf numFmtId="0" fontId="51" fillId="0" borderId="20" xfId="0" applyFont="1" applyBorder="1" applyAlignment="1">
      <alignment horizontal="center"/>
    </xf>
    <xf numFmtId="0" fontId="8" fillId="0" borderId="1" xfId="80" applyBorder="1"/>
    <xf numFmtId="0" fontId="51" fillId="0" borderId="5" xfId="0" applyFont="1" applyBorder="1" applyAlignment="1">
      <alignment horizontal="center"/>
    </xf>
    <xf numFmtId="0" fontId="8" fillId="0" borderId="7" xfId="80" applyBorder="1"/>
    <xf numFmtId="0" fontId="8" fillId="0" borderId="31" xfId="80" applyBorder="1"/>
    <xf numFmtId="0" fontId="63" fillId="0" borderId="65" xfId="80" applyFont="1" applyBorder="1" applyAlignment="1">
      <alignment horizontal="center"/>
    </xf>
    <xf numFmtId="0" fontId="0" fillId="0" borderId="0" xfId="0">
      <alignment vertical="center"/>
    </xf>
    <xf numFmtId="0" fontId="52" fillId="0" borderId="8" xfId="0" applyFont="1" applyBorder="1" applyAlignment="1">
      <alignment horizontal="center"/>
    </xf>
    <xf numFmtId="0" fontId="51" fillId="0" borderId="8" xfId="0" applyFont="1" applyBorder="1" applyAlignment="1">
      <alignment horizontal="center"/>
    </xf>
    <xf numFmtId="0" fontId="52" fillId="0" borderId="61" xfId="0" applyFont="1" applyBorder="1" applyAlignment="1"/>
    <xf numFmtId="0" fontId="52" fillId="0" borderId="31" xfId="0" applyFont="1" applyBorder="1" applyAlignment="1"/>
    <xf numFmtId="0" fontId="52" fillId="0" borderId="32" xfId="0" applyFont="1" applyBorder="1" applyAlignment="1"/>
    <xf numFmtId="0" fontId="49" fillId="0" borderId="0" xfId="0" applyFont="1" applyBorder="1" applyAlignment="1">
      <alignment horizontal="center" vertical="center"/>
    </xf>
    <xf numFmtId="0" fontId="50" fillId="0" borderId="2" xfId="0" applyFont="1" applyBorder="1">
      <alignment vertical="center"/>
    </xf>
    <xf numFmtId="0" fontId="50" fillId="0" borderId="5" xfId="0" applyFont="1" applyBorder="1">
      <alignment vertical="center"/>
    </xf>
    <xf numFmtId="0" fontId="50" fillId="0" borderId="7" xfId="0" applyFont="1" applyBorder="1">
      <alignment vertical="center"/>
    </xf>
    <xf numFmtId="0" fontId="50" fillId="0" borderId="43" xfId="0" applyFont="1" applyBorder="1">
      <alignment vertical="center"/>
    </xf>
    <xf numFmtId="0" fontId="49" fillId="0" borderId="18" xfId="0" applyFont="1" applyBorder="1">
      <alignment vertical="center"/>
    </xf>
    <xf numFmtId="0" fontId="49" fillId="0" borderId="8" xfId="0" applyFont="1" applyBorder="1" applyAlignment="1">
      <alignment horizontal="center" vertical="center"/>
    </xf>
    <xf numFmtId="0" fontId="8" fillId="0" borderId="0" xfId="101"/>
    <xf numFmtId="0" fontId="8" fillId="0" borderId="10" xfId="101" applyBorder="1" applyAlignment="1">
      <alignment horizontal="center"/>
    </xf>
    <xf numFmtId="0" fontId="8" fillId="0" borderId="19" xfId="101" applyBorder="1" applyAlignment="1">
      <alignment horizontal="center"/>
    </xf>
    <xf numFmtId="0" fontId="61" fillId="0" borderId="43" xfId="101" applyFont="1" applyBorder="1"/>
    <xf numFmtId="0" fontId="61" fillId="0" borderId="0" xfId="101" applyFont="1"/>
    <xf numFmtId="0" fontId="50" fillId="0" borderId="10" xfId="0" applyFont="1" applyBorder="1">
      <alignment vertical="center"/>
    </xf>
    <xf numFmtId="0" fontId="50" fillId="0" borderId="11" xfId="0" applyFont="1" applyBorder="1">
      <alignment vertical="center"/>
    </xf>
    <xf numFmtId="0" fontId="8" fillId="0" borderId="0" xfId="101" applyBorder="1"/>
    <xf numFmtId="0" fontId="56" fillId="0" borderId="43" xfId="101" applyFont="1" applyFill="1" applyBorder="1"/>
    <xf numFmtId="0" fontId="8" fillId="0" borderId="18" xfId="80" applyFont="1" applyBorder="1"/>
    <xf numFmtId="0" fontId="8" fillId="0" borderId="18" xfId="101" applyFont="1" applyBorder="1"/>
    <xf numFmtId="0" fontId="61" fillId="0" borderId="0" xfId="101" applyFont="1" applyFill="1" applyBorder="1" applyAlignment="1">
      <alignment horizontal="center"/>
    </xf>
    <xf numFmtId="0" fontId="8" fillId="0" borderId="0" xfId="101" applyBorder="1" applyAlignment="1">
      <alignment horizontal="center"/>
    </xf>
    <xf numFmtId="0" fontId="8" fillId="0" borderId="24" xfId="80" applyBorder="1" applyAlignment="1">
      <alignment horizontal="center"/>
    </xf>
    <xf numFmtId="0" fontId="8" fillId="0" borderId="8" xfId="80" applyFont="1" applyBorder="1" applyAlignment="1">
      <alignment horizontal="center"/>
    </xf>
    <xf numFmtId="0" fontId="0" fillId="0" borderId="0" xfId="0" applyBorder="1">
      <alignment vertical="center"/>
    </xf>
    <xf numFmtId="0" fontId="8" fillId="0" borderId="10" xfId="80" applyFont="1" applyBorder="1"/>
    <xf numFmtId="0" fontId="8" fillId="0" borderId="19" xfId="80" applyFont="1" applyBorder="1" applyAlignment="1">
      <alignment horizontal="center"/>
    </xf>
    <xf numFmtId="0" fontId="8" fillId="0" borderId="65" xfId="80" applyBorder="1" applyAlignment="1">
      <alignment horizontal="center"/>
    </xf>
    <xf numFmtId="164" fontId="52" fillId="0" borderId="20" xfId="0" applyNumberFormat="1" applyFont="1" applyBorder="1" applyAlignment="1">
      <alignment horizontal="center"/>
    </xf>
    <xf numFmtId="0" fontId="49" fillId="0" borderId="31" xfId="0" applyFont="1" applyBorder="1" applyAlignment="1">
      <alignment horizontal="center" vertical="center"/>
    </xf>
    <xf numFmtId="0" fontId="57" fillId="0" borderId="0" xfId="101" applyFont="1" applyFill="1" applyBorder="1"/>
    <xf numFmtId="164" fontId="52" fillId="0" borderId="20" xfId="0" applyNumberFormat="1" applyFont="1" applyBorder="1" applyAlignment="1">
      <alignment horizontal="center" vertical="top"/>
    </xf>
    <xf numFmtId="0" fontId="50" fillId="0" borderId="18" xfId="0" applyFont="1" applyBorder="1">
      <alignment vertical="center"/>
    </xf>
    <xf numFmtId="0" fontId="8" fillId="0" borderId="0" xfId="80" applyBorder="1"/>
    <xf numFmtId="0" fontId="8" fillId="0" borderId="0" xfId="101" applyFont="1" applyBorder="1"/>
    <xf numFmtId="0" fontId="49" fillId="0" borderId="72" xfId="0" applyFont="1" applyBorder="1" applyAlignment="1">
      <alignment horizontal="center" vertical="center"/>
    </xf>
    <xf numFmtId="0" fontId="8" fillId="0" borderId="0" xfId="80" applyFont="1" applyBorder="1"/>
    <xf numFmtId="0" fontId="8" fillId="0" borderId="31" xfId="101" applyFont="1" applyBorder="1"/>
    <xf numFmtId="0" fontId="50" fillId="0" borderId="1" xfId="0" applyFont="1" applyBorder="1">
      <alignment vertical="center"/>
    </xf>
    <xf numFmtId="0" fontId="8" fillId="0" borderId="0" xfId="80" applyBorder="1" applyAlignment="1">
      <alignment horizontal="center"/>
    </xf>
    <xf numFmtId="0" fontId="8" fillId="0" borderId="69" xfId="80" applyBorder="1"/>
    <xf numFmtId="0" fontId="49" fillId="0" borderId="8" xfId="0" applyFont="1" applyBorder="1">
      <alignment vertical="center"/>
    </xf>
    <xf numFmtId="0" fontId="61" fillId="0" borderId="0" xfId="101" applyFont="1" applyBorder="1"/>
    <xf numFmtId="0" fontId="63" fillId="0" borderId="0" xfId="101" applyFont="1" applyBorder="1"/>
    <xf numFmtId="0" fontId="52" fillId="0" borderId="0" xfId="0" applyFont="1" applyBorder="1" applyAlignment="1">
      <alignment horizontal="center"/>
    </xf>
    <xf numFmtId="164" fontId="52" fillId="0" borderId="8" xfId="2" applyNumberFormat="1" applyFont="1" applyBorder="1" applyAlignment="1" applyProtection="1">
      <alignment horizontal="center"/>
    </xf>
    <xf numFmtId="0" fontId="49" fillId="0" borderId="0" xfId="0" applyFont="1" applyBorder="1">
      <alignment vertical="center"/>
    </xf>
    <xf numFmtId="0" fontId="49" fillId="0" borderId="18" xfId="0" applyFont="1" applyBorder="1" applyAlignment="1">
      <alignment horizontal="center" vertical="center"/>
    </xf>
    <xf numFmtId="0" fontId="55" fillId="0" borderId="0" xfId="0" applyFont="1" applyBorder="1" applyAlignment="1"/>
    <xf numFmtId="2" fontId="50" fillId="0" borderId="18" xfId="0" applyNumberFormat="1" applyFont="1" applyBorder="1">
      <alignment vertical="center"/>
    </xf>
    <xf numFmtId="0" fontId="8" fillId="0" borderId="18" xfId="80" applyBorder="1" applyAlignment="1">
      <alignment horizontal="center"/>
    </xf>
    <xf numFmtId="0" fontId="56" fillId="0" borderId="0" xfId="101" applyFont="1" applyFill="1" applyBorder="1"/>
    <xf numFmtId="2" fontId="50" fillId="0" borderId="1" xfId="0" applyNumberFormat="1" applyFont="1" applyBorder="1">
      <alignment vertical="center"/>
    </xf>
    <xf numFmtId="0" fontId="49" fillId="0" borderId="31" xfId="0" applyFont="1" applyBorder="1">
      <alignment vertical="center"/>
    </xf>
    <xf numFmtId="0" fontId="50" fillId="0" borderId="0" xfId="0" applyFont="1" applyBorder="1">
      <alignment vertical="center"/>
    </xf>
    <xf numFmtId="0" fontId="8" fillId="0" borderId="0" xfId="80" applyFont="1" applyBorder="1" applyAlignment="1">
      <alignment horizontal="center"/>
    </xf>
    <xf numFmtId="0" fontId="53" fillId="0" borderId="0" xfId="0" applyFont="1" applyBorder="1">
      <alignment vertical="center"/>
    </xf>
    <xf numFmtId="0" fontId="7" fillId="0" borderId="27" xfId="102" applyBorder="1"/>
    <xf numFmtId="0" fontId="7" fillId="0" borderId="3" xfId="102" applyBorder="1"/>
    <xf numFmtId="0" fontId="7" fillId="0" borderId="68" xfId="102" applyBorder="1"/>
    <xf numFmtId="0" fontId="7" fillId="0" borderId="23" xfId="102" applyBorder="1"/>
    <xf numFmtId="0" fontId="61" fillId="0" borderId="3" xfId="101" applyFont="1" applyFill="1" applyBorder="1" applyAlignment="1">
      <alignment horizontal="center"/>
    </xf>
    <xf numFmtId="0" fontId="8" fillId="0" borderId="71" xfId="101" applyBorder="1" applyAlignment="1">
      <alignment horizontal="center"/>
    </xf>
    <xf numFmtId="0" fontId="8" fillId="0" borderId="31" xfId="101" applyBorder="1"/>
    <xf numFmtId="0" fontId="64" fillId="0" borderId="65" xfId="80" applyFont="1" applyBorder="1" applyAlignment="1">
      <alignment horizontal="center"/>
    </xf>
    <xf numFmtId="0" fontId="7" fillId="0" borderId="31" xfId="101" applyFont="1" applyFill="1" applyBorder="1"/>
    <xf numFmtId="0" fontId="7" fillId="0" borderId="1" xfId="80" applyFont="1" applyBorder="1"/>
    <xf numFmtId="0" fontId="7" fillId="0" borderId="31" xfId="101" applyFont="1" applyBorder="1"/>
    <xf numFmtId="0" fontId="7" fillId="0" borderId="8" xfId="101" applyFont="1" applyFill="1" applyBorder="1"/>
    <xf numFmtId="0" fontId="51" fillId="0" borderId="18" xfId="0" applyFont="1" applyBorder="1" applyAlignment="1">
      <alignment horizontal="center"/>
    </xf>
    <xf numFmtId="0" fontId="7" fillId="0" borderId="8" xfId="102" applyBorder="1"/>
    <xf numFmtId="0" fontId="7" fillId="0" borderId="18" xfId="102" applyBorder="1"/>
    <xf numFmtId="0" fontId="7" fillId="0" borderId="1" xfId="102" applyBorder="1"/>
    <xf numFmtId="0" fontId="7" fillId="0" borderId="31" xfId="102" applyBorder="1"/>
    <xf numFmtId="0" fontId="7" fillId="0" borderId="43" xfId="102" applyBorder="1"/>
    <xf numFmtId="0" fontId="7" fillId="0" borderId="24" xfId="102" applyBorder="1"/>
    <xf numFmtId="0" fontId="7" fillId="0" borderId="69" xfId="102" applyBorder="1"/>
    <xf numFmtId="0" fontId="7" fillId="0" borderId="19" xfId="102" applyBorder="1"/>
    <xf numFmtId="0" fontId="7" fillId="0" borderId="10" xfId="102" applyBorder="1"/>
    <xf numFmtId="0" fontId="7" fillId="0" borderId="7" xfId="102" applyBorder="1"/>
    <xf numFmtId="0" fontId="7" fillId="0" borderId="25" xfId="102" applyBorder="1"/>
    <xf numFmtId="0" fontId="7" fillId="0" borderId="2" xfId="102" applyBorder="1"/>
    <xf numFmtId="0" fontId="7" fillId="0" borderId="66" xfId="102" applyBorder="1"/>
    <xf numFmtId="0" fontId="7" fillId="0" borderId="30" xfId="102" applyBorder="1"/>
    <xf numFmtId="0" fontId="7" fillId="0" borderId="11" xfId="102" applyBorder="1"/>
    <xf numFmtId="0" fontId="7" fillId="0" borderId="20" xfId="102" applyBorder="1"/>
    <xf numFmtId="0" fontId="7" fillId="0" borderId="5" xfId="102" applyBorder="1"/>
    <xf numFmtId="0" fontId="7" fillId="0" borderId="28" xfId="102" applyBorder="1"/>
    <xf numFmtId="0" fontId="7" fillId="0" borderId="21" xfId="102" applyBorder="1"/>
    <xf numFmtId="0" fontId="7" fillId="0" borderId="4" xfId="102" applyBorder="1"/>
    <xf numFmtId="0" fontId="7" fillId="0" borderId="67" xfId="102" applyBorder="1"/>
    <xf numFmtId="0" fontId="7" fillId="0" borderId="19" xfId="102" applyBorder="1"/>
    <xf numFmtId="0" fontId="7" fillId="0" borderId="10" xfId="102" applyBorder="1"/>
    <xf numFmtId="0" fontId="7" fillId="0" borderId="7" xfId="102" applyBorder="1"/>
    <xf numFmtId="0" fontId="7" fillId="0" borderId="25" xfId="102" applyBorder="1"/>
    <xf numFmtId="0" fontId="7" fillId="0" borderId="2" xfId="102" applyBorder="1"/>
    <xf numFmtId="0" fontId="7" fillId="0" borderId="66" xfId="102" applyBorder="1"/>
    <xf numFmtId="0" fontId="7" fillId="0" borderId="30" xfId="102" applyBorder="1"/>
    <xf numFmtId="0" fontId="7" fillId="0" borderId="8" xfId="102" applyBorder="1"/>
    <xf numFmtId="0" fontId="7" fillId="0" borderId="18" xfId="102" applyBorder="1"/>
    <xf numFmtId="0" fontId="7" fillId="0" borderId="1" xfId="102" applyBorder="1"/>
    <xf numFmtId="0" fontId="7" fillId="0" borderId="26" xfId="102" applyBorder="1"/>
    <xf numFmtId="0" fontId="7" fillId="0" borderId="2" xfId="102" applyBorder="1"/>
    <xf numFmtId="0" fontId="7" fillId="0" borderId="22" xfId="102" applyBorder="1"/>
    <xf numFmtId="0" fontId="7" fillId="0" borderId="64" xfId="102" applyBorder="1"/>
    <xf numFmtId="0" fontId="7" fillId="0" borderId="8" xfId="102" applyBorder="1"/>
    <xf numFmtId="0" fontId="7" fillId="0" borderId="18" xfId="102" applyBorder="1"/>
    <xf numFmtId="0" fontId="7" fillId="0" borderId="1" xfId="102" applyBorder="1"/>
    <xf numFmtId="0" fontId="7" fillId="0" borderId="26" xfId="102" applyBorder="1"/>
    <xf numFmtId="0" fontId="7" fillId="0" borderId="2" xfId="102" applyBorder="1"/>
    <xf numFmtId="0" fontId="7" fillId="0" borderId="22" xfId="102" applyBorder="1"/>
    <xf numFmtId="0" fontId="7" fillId="0" borderId="64" xfId="102" applyBorder="1"/>
    <xf numFmtId="0" fontId="7" fillId="0" borderId="8" xfId="102" applyBorder="1"/>
    <xf numFmtId="0" fontId="7" fillId="0" borderId="18" xfId="102" applyBorder="1"/>
    <xf numFmtId="0" fontId="7" fillId="0" borderId="1" xfId="102" applyBorder="1"/>
    <xf numFmtId="0" fontId="7" fillId="0" borderId="31" xfId="102" applyBorder="1"/>
    <xf numFmtId="0" fontId="7" fillId="0" borderId="43" xfId="102" applyBorder="1"/>
    <xf numFmtId="0" fontId="7" fillId="0" borderId="24" xfId="102" applyBorder="1"/>
    <xf numFmtId="0" fontId="7" fillId="0" borderId="69" xfId="102" applyBorder="1"/>
    <xf numFmtId="0" fontId="7" fillId="0" borderId="19" xfId="102" applyBorder="1"/>
    <xf numFmtId="0" fontId="7" fillId="0" borderId="10" xfId="102" applyBorder="1"/>
    <xf numFmtId="0" fontId="7" fillId="0" borderId="25" xfId="102" applyBorder="1"/>
    <xf numFmtId="0" fontId="7" fillId="0" borderId="2" xfId="102" applyBorder="1"/>
    <xf numFmtId="0" fontId="7" fillId="0" borderId="66" xfId="102" applyBorder="1"/>
    <xf numFmtId="0" fontId="7" fillId="0" borderId="30" xfId="102" applyBorder="1"/>
    <xf numFmtId="0" fontId="7" fillId="0" borderId="7" xfId="102" applyBorder="1"/>
    <xf numFmtId="0" fontId="7" fillId="0" borderId="8" xfId="102" applyBorder="1"/>
    <xf numFmtId="0" fontId="7" fillId="0" borderId="18" xfId="102" applyBorder="1"/>
    <xf numFmtId="0" fontId="7" fillId="0" borderId="1" xfId="102" applyBorder="1"/>
    <xf numFmtId="0" fontId="7" fillId="0" borderId="26" xfId="102" applyBorder="1"/>
    <xf numFmtId="0" fontId="7" fillId="0" borderId="2" xfId="102" applyBorder="1"/>
    <xf numFmtId="0" fontId="7" fillId="0" borderId="22" xfId="102" applyBorder="1"/>
    <xf numFmtId="0" fontId="7" fillId="0" borderId="64" xfId="102" applyBorder="1"/>
    <xf numFmtId="0" fontId="7" fillId="0" borderId="0" xfId="102" applyBorder="1"/>
    <xf numFmtId="0" fontId="7" fillId="0" borderId="9" xfId="102" applyBorder="1"/>
    <xf numFmtId="0" fontId="7" fillId="0" borderId="6" xfId="102" applyBorder="1"/>
    <xf numFmtId="0" fontId="7" fillId="0" borderId="26" xfId="102" applyBorder="1"/>
    <xf numFmtId="0" fontId="7" fillId="0" borderId="2" xfId="102" applyBorder="1"/>
    <xf numFmtId="0" fontId="7" fillId="0" borderId="22" xfId="102" applyBorder="1"/>
    <xf numFmtId="0" fontId="7" fillId="0" borderId="64" xfId="102" applyBorder="1"/>
    <xf numFmtId="0" fontId="7" fillId="0" borderId="8" xfId="102" applyBorder="1"/>
    <xf numFmtId="0" fontId="7" fillId="0" borderId="18" xfId="102" applyBorder="1"/>
    <xf numFmtId="0" fontId="7" fillId="0" borderId="1" xfId="102" applyBorder="1"/>
    <xf numFmtId="0" fontId="7" fillId="0" borderId="0" xfId="102" applyBorder="1"/>
    <xf numFmtId="0" fontId="7" fillId="0" borderId="9" xfId="102" applyBorder="1"/>
    <xf numFmtId="0" fontId="7" fillId="0" borderId="6" xfId="102" applyBorder="1"/>
    <xf numFmtId="0" fontId="7" fillId="0" borderId="26" xfId="102" applyBorder="1"/>
    <xf numFmtId="0" fontId="7" fillId="0" borderId="2" xfId="102" applyBorder="1"/>
    <xf numFmtId="0" fontId="7" fillId="0" borderId="22" xfId="102" applyBorder="1"/>
    <xf numFmtId="0" fontId="7" fillId="0" borderId="64" xfId="102" applyBorder="1"/>
    <xf numFmtId="0" fontId="7" fillId="0" borderId="8" xfId="102" applyBorder="1"/>
    <xf numFmtId="0" fontId="7" fillId="0" borderId="18" xfId="102" applyBorder="1"/>
    <xf numFmtId="0" fontId="7" fillId="0" borderId="1" xfId="102" applyBorder="1"/>
    <xf numFmtId="0" fontId="7" fillId="0" borderId="26" xfId="102" applyBorder="1"/>
    <xf numFmtId="0" fontId="7" fillId="0" borderId="2" xfId="102" applyBorder="1"/>
    <xf numFmtId="0" fontId="7" fillId="0" borderId="22" xfId="102" applyBorder="1"/>
    <xf numFmtId="0" fontId="7" fillId="0" borderId="64" xfId="102" applyBorder="1"/>
    <xf numFmtId="0" fontId="7" fillId="0" borderId="0" xfId="102" applyBorder="1"/>
    <xf numFmtId="0" fontId="7" fillId="0" borderId="9" xfId="102" applyBorder="1"/>
    <xf numFmtId="0" fontId="7" fillId="0" borderId="6" xfId="102" applyBorder="1"/>
    <xf numFmtId="0" fontId="7" fillId="0" borderId="26" xfId="102" applyBorder="1"/>
    <xf numFmtId="0" fontId="7" fillId="0" borderId="2" xfId="102" applyBorder="1"/>
    <xf numFmtId="0" fontId="7" fillId="0" borderId="22" xfId="102" applyBorder="1"/>
    <xf numFmtId="0" fontId="7" fillId="0" borderId="64" xfId="102" applyBorder="1"/>
    <xf numFmtId="0" fontId="7" fillId="0" borderId="8" xfId="102" applyBorder="1"/>
    <xf numFmtId="0" fontId="7" fillId="0" borderId="18" xfId="102" applyBorder="1"/>
    <xf numFmtId="0" fontId="7" fillId="0" borderId="1" xfId="102" applyBorder="1"/>
    <xf numFmtId="0" fontId="7" fillId="0" borderId="26" xfId="102" applyBorder="1"/>
    <xf numFmtId="0" fontId="7" fillId="0" borderId="2" xfId="102" applyBorder="1"/>
    <xf numFmtId="0" fontId="7" fillId="0" borderId="22" xfId="102" applyBorder="1"/>
    <xf numFmtId="0" fontId="7" fillId="0" borderId="64" xfId="102" applyBorder="1"/>
    <xf numFmtId="0" fontId="7" fillId="0" borderId="0" xfId="102" applyBorder="1"/>
    <xf numFmtId="0" fontId="7" fillId="0" borderId="9" xfId="102" applyBorder="1"/>
    <xf numFmtId="0" fontId="7" fillId="0" borderId="6" xfId="102" applyBorder="1"/>
    <xf numFmtId="0" fontId="7" fillId="0" borderId="11" xfId="102" applyBorder="1"/>
    <xf numFmtId="0" fontId="7" fillId="0" borderId="20" xfId="102" applyBorder="1"/>
    <xf numFmtId="0" fontId="7" fillId="0" borderId="5" xfId="102" applyBorder="1"/>
    <xf numFmtId="0" fontId="7" fillId="0" borderId="4" xfId="102" applyBorder="1"/>
    <xf numFmtId="0" fontId="7" fillId="0" borderId="44" xfId="102" applyBorder="1"/>
    <xf numFmtId="0" fontId="7" fillId="0" borderId="41" xfId="102" applyBorder="1"/>
    <xf numFmtId="0" fontId="7" fillId="0" borderId="73" xfId="102" applyBorder="1"/>
    <xf numFmtId="0" fontId="7" fillId="0" borderId="29" xfId="102" applyBorder="1"/>
    <xf numFmtId="0" fontId="7" fillId="0" borderId="2" xfId="102" applyBorder="1"/>
    <xf numFmtId="0" fontId="7" fillId="0" borderId="45" xfId="102" applyBorder="1"/>
    <xf numFmtId="0" fontId="7" fillId="0" borderId="70" xfId="102" applyBorder="1"/>
    <xf numFmtId="0" fontId="53" fillId="0" borderId="1" xfId="0" applyFont="1" applyFill="1" applyBorder="1" applyAlignment="1">
      <alignment horizontal="left" vertical="top" wrapText="1"/>
    </xf>
    <xf numFmtId="0" fontId="53" fillId="0" borderId="6" xfId="0" applyFont="1" applyFill="1" applyBorder="1" applyAlignment="1">
      <alignment horizontal="left" vertical="top" wrapText="1"/>
    </xf>
    <xf numFmtId="0" fontId="53" fillId="0" borderId="0" xfId="0" applyFont="1">
      <alignment vertical="center"/>
    </xf>
    <xf numFmtId="0" fontId="52" fillId="0" borderId="18" xfId="3" applyFont="1" applyBorder="1" applyAlignment="1" applyProtection="1"/>
    <xf numFmtId="164" fontId="52" fillId="0" borderId="18" xfId="0" applyNumberFormat="1" applyFont="1" applyBorder="1" applyAlignment="1">
      <alignment horizontal="center"/>
    </xf>
    <xf numFmtId="164" fontId="52" fillId="0" borderId="6" xfId="0" applyNumberFormat="1" applyFont="1" applyBorder="1" applyAlignment="1">
      <alignment horizontal="center"/>
    </xf>
    <xf numFmtId="164" fontId="52" fillId="0" borderId="1" xfId="0" applyNumberFormat="1" applyFont="1" applyBorder="1" applyAlignment="1">
      <alignment horizontal="center"/>
    </xf>
    <xf numFmtId="0" fontId="52" fillId="0" borderId="1" xfId="3" applyFont="1" applyBorder="1" applyAlignment="1" applyProtection="1"/>
    <xf numFmtId="164" fontId="52" fillId="0" borderId="9" xfId="0" applyNumberFormat="1" applyFont="1" applyBorder="1" applyAlignment="1">
      <alignment horizontal="center"/>
    </xf>
    <xf numFmtId="0" fontId="53" fillId="0" borderId="1" xfId="0" applyFont="1" applyBorder="1" applyAlignment="1">
      <alignment horizontal="left" vertical="top"/>
    </xf>
    <xf numFmtId="0" fontId="53" fillId="0" borderId="1" xfId="0" applyFont="1" applyBorder="1" applyAlignment="1">
      <alignment horizontal="left" vertical="top" wrapText="1"/>
    </xf>
    <xf numFmtId="0" fontId="53" fillId="0" borderId="1" xfId="2" applyFont="1" applyBorder="1" applyAlignment="1" applyProtection="1">
      <alignment horizontal="left" vertical="top" wrapText="1"/>
    </xf>
    <xf numFmtId="164" fontId="52" fillId="0" borderId="5" xfId="0" applyNumberFormat="1" applyFont="1" applyBorder="1" applyAlignment="1">
      <alignment horizontal="center"/>
    </xf>
    <xf numFmtId="164" fontId="52" fillId="0" borderId="1" xfId="2" applyNumberFormat="1" applyFont="1" applyBorder="1" applyAlignment="1" applyProtection="1">
      <alignment horizontal="center"/>
    </xf>
    <xf numFmtId="164" fontId="52" fillId="0" borderId="11" xfId="0" applyNumberFormat="1" applyFont="1" applyBorder="1" applyAlignment="1">
      <alignment horizontal="center"/>
    </xf>
    <xf numFmtId="164" fontId="52" fillId="0" borderId="18" xfId="2" applyNumberFormat="1" applyFont="1" applyBorder="1" applyAlignment="1" applyProtection="1">
      <alignment horizontal="center"/>
    </xf>
    <xf numFmtId="0" fontId="65" fillId="0" borderId="5" xfId="0" applyFont="1" applyBorder="1">
      <alignment vertical="center"/>
    </xf>
    <xf numFmtId="0" fontId="56" fillId="0" borderId="22" xfId="136" applyFont="1" applyBorder="1"/>
    <xf numFmtId="0" fontId="46" fillId="0" borderId="22" xfId="136" applyFont="1" applyBorder="1"/>
    <xf numFmtId="0" fontId="0" fillId="0" borderId="10" xfId="0" applyBorder="1">
      <alignment vertical="center"/>
    </xf>
    <xf numFmtId="0" fontId="0" fillId="0" borderId="9" xfId="0" applyBorder="1">
      <alignment vertical="center"/>
    </xf>
    <xf numFmtId="0" fontId="53" fillId="0" borderId="11" xfId="0" applyFont="1" applyBorder="1">
      <alignment vertical="center"/>
    </xf>
    <xf numFmtId="0" fontId="65" fillId="0" borderId="6" xfId="0" applyFont="1" applyBorder="1">
      <alignment vertical="center"/>
    </xf>
    <xf numFmtId="0" fontId="0" fillId="0" borderId="7" xfId="0" applyBorder="1">
      <alignment vertical="center"/>
    </xf>
    <xf numFmtId="0" fontId="46" fillId="0" borderId="21" xfId="136" applyFont="1" applyBorder="1"/>
    <xf numFmtId="0" fontId="0" fillId="0" borderId="6" xfId="0" applyBorder="1">
      <alignment vertical="center"/>
    </xf>
    <xf numFmtId="0" fontId="0" fillId="0" borderId="11" xfId="0" applyBorder="1">
      <alignment vertical="center"/>
    </xf>
    <xf numFmtId="2" fontId="5" fillId="0" borderId="7" xfId="136" applyNumberFormat="1" applyBorder="1" applyAlignment="1">
      <alignment horizontal="center"/>
    </xf>
    <xf numFmtId="2" fontId="5" fillId="0" borderId="6" xfId="136" applyNumberFormat="1" applyBorder="1" applyAlignment="1">
      <alignment horizontal="center"/>
    </xf>
    <xf numFmtId="0" fontId="53" fillId="0" borderId="0" xfId="0" applyFont="1" applyAlignment="1">
      <alignment horizontal="center" vertical="center"/>
    </xf>
    <xf numFmtId="0" fontId="5" fillId="0" borderId="0" xfId="136"/>
    <xf numFmtId="0" fontId="5" fillId="0" borderId="6" xfId="136" applyBorder="1" applyAlignment="1">
      <alignment horizontal="center"/>
    </xf>
    <xf numFmtId="0" fontId="46" fillId="0" borderId="0" xfId="136" applyFont="1" applyBorder="1" applyAlignment="1">
      <alignment horizontal="center"/>
    </xf>
    <xf numFmtId="0" fontId="5" fillId="0" borderId="0" xfId="136" applyBorder="1"/>
    <xf numFmtId="0" fontId="5" fillId="0" borderId="28" xfId="136" applyBorder="1"/>
    <xf numFmtId="0" fontId="5" fillId="0" borderId="36" xfId="136" applyBorder="1"/>
    <xf numFmtId="0" fontId="5" fillId="0" borderId="6" xfId="136" applyBorder="1"/>
    <xf numFmtId="0" fontId="5" fillId="0" borderId="31" xfId="136" applyBorder="1"/>
    <xf numFmtId="0" fontId="5" fillId="0" borderId="32" xfId="136" applyBorder="1"/>
    <xf numFmtId="0" fontId="5" fillId="0" borderId="43" xfId="136" applyBorder="1"/>
    <xf numFmtId="0" fontId="5" fillId="0" borderId="37" xfId="136" applyBorder="1" applyAlignment="1">
      <alignment horizontal="center"/>
    </xf>
    <xf numFmtId="0" fontId="5" fillId="0" borderId="29" xfId="136" applyBorder="1" applyAlignment="1">
      <alignment horizontal="center"/>
    </xf>
    <xf numFmtId="0" fontId="46" fillId="0" borderId="43" xfId="136" applyFont="1" applyBorder="1" applyAlignment="1">
      <alignment horizontal="center"/>
    </xf>
    <xf numFmtId="0" fontId="46" fillId="0" borderId="2" xfId="136" applyFont="1" applyBorder="1"/>
    <xf numFmtId="0" fontId="46" fillId="0" borderId="43" xfId="136" applyFont="1" applyBorder="1"/>
    <xf numFmtId="0" fontId="46" fillId="0" borderId="26" xfId="136" applyFont="1" applyFill="1" applyBorder="1"/>
    <xf numFmtId="0" fontId="5" fillId="0" borderId="21" xfId="136" applyBorder="1"/>
    <xf numFmtId="0" fontId="5" fillId="0" borderId="22" xfId="136" applyBorder="1"/>
    <xf numFmtId="0" fontId="46" fillId="0" borderId="24" xfId="136" applyFont="1" applyBorder="1" applyAlignment="1">
      <alignment horizontal="center"/>
    </xf>
    <xf numFmtId="0" fontId="5" fillId="0" borderId="22" xfId="136" applyBorder="1" applyAlignment="1">
      <alignment horizontal="center"/>
    </xf>
    <xf numFmtId="0" fontId="5" fillId="0" borderId="26" xfId="136" applyBorder="1" applyAlignment="1">
      <alignment horizontal="center"/>
    </xf>
    <xf numFmtId="0" fontId="5" fillId="0" borderId="34" xfId="136" applyBorder="1" applyAlignment="1">
      <alignment horizontal="center"/>
    </xf>
    <xf numFmtId="0" fontId="5" fillId="0" borderId="27" xfId="136" applyBorder="1" applyAlignment="1">
      <alignment horizontal="center"/>
    </xf>
    <xf numFmtId="0" fontId="5" fillId="0" borderId="23" xfId="136" applyBorder="1" applyAlignment="1">
      <alignment horizontal="center"/>
    </xf>
    <xf numFmtId="0" fontId="5" fillId="0" borderId="35" xfId="136" applyBorder="1" applyAlignment="1">
      <alignment horizontal="center"/>
    </xf>
    <xf numFmtId="0" fontId="46" fillId="0" borderId="0" xfId="136" applyFont="1" applyBorder="1"/>
    <xf numFmtId="0" fontId="61" fillId="0" borderId="6" xfId="136" applyFont="1" applyBorder="1" applyAlignment="1">
      <alignment horizontal="center"/>
    </xf>
    <xf numFmtId="0" fontId="46" fillId="0" borderId="28" xfId="136" applyFont="1" applyBorder="1"/>
    <xf numFmtId="0" fontId="66" fillId="0" borderId="0" xfId="0" applyFont="1">
      <alignment vertical="center"/>
    </xf>
    <xf numFmtId="0" fontId="5" fillId="0" borderId="0" xfId="136" applyFill="1"/>
    <xf numFmtId="0" fontId="68" fillId="0" borderId="0" xfId="0" applyFont="1">
      <alignment vertical="center"/>
    </xf>
    <xf numFmtId="0" fontId="50" fillId="0" borderId="9" xfId="0" applyFont="1" applyBorder="1">
      <alignment vertical="center"/>
    </xf>
    <xf numFmtId="1" fontId="46" fillId="0" borderId="24" xfId="136" applyNumberFormat="1" applyFont="1" applyBorder="1" applyAlignment="1">
      <alignment horizontal="center"/>
    </xf>
    <xf numFmtId="0" fontId="71" fillId="0" borderId="0" xfId="0" applyFont="1">
      <alignment vertical="center"/>
    </xf>
    <xf numFmtId="0" fontId="65" fillId="0" borderId="0" xfId="0" applyFont="1">
      <alignment vertical="center"/>
    </xf>
    <xf numFmtId="0" fontId="61" fillId="0" borderId="6" xfId="136" applyFont="1" applyFill="1" applyBorder="1"/>
    <xf numFmtId="0" fontId="65" fillId="0" borderId="9" xfId="0" applyFont="1" applyBorder="1">
      <alignment vertical="center"/>
    </xf>
    <xf numFmtId="0" fontId="56" fillId="0" borderId="34" xfId="136" applyFont="1" applyFill="1" applyBorder="1"/>
    <xf numFmtId="0" fontId="4" fillId="0" borderId="22" xfId="136" applyFont="1" applyBorder="1" applyAlignment="1">
      <alignment horizontal="center"/>
    </xf>
    <xf numFmtId="0" fontId="3" fillId="0" borderId="29" xfId="136" applyFont="1" applyBorder="1" applyAlignment="1">
      <alignment horizontal="center"/>
    </xf>
    <xf numFmtId="0" fontId="3" fillId="0" borderId="26" xfId="136" applyFont="1" applyBorder="1" applyAlignment="1">
      <alignment horizontal="center"/>
    </xf>
    <xf numFmtId="164" fontId="46" fillId="0" borderId="22" xfId="136" applyNumberFormat="1" applyFont="1" applyBorder="1" applyAlignment="1">
      <alignment horizontal="center"/>
    </xf>
    <xf numFmtId="0" fontId="46" fillId="0" borderId="26" xfId="136" applyFont="1" applyBorder="1" applyAlignment="1">
      <alignment horizontal="center"/>
    </xf>
    <xf numFmtId="164" fontId="46" fillId="0" borderId="26" xfId="136" applyNumberFormat="1" applyFont="1" applyBorder="1" applyAlignment="1">
      <alignment horizontal="center"/>
    </xf>
    <xf numFmtId="2" fontId="46" fillId="0" borderId="34" xfId="136" applyNumberFormat="1" applyFont="1" applyBorder="1" applyAlignment="1">
      <alignment horizontal="center"/>
    </xf>
    <xf numFmtId="0" fontId="50" fillId="0" borderId="2" xfId="0" applyFont="1" applyFill="1" applyBorder="1" applyAlignment="1">
      <alignment horizontal="center" vertical="top" wrapText="1"/>
    </xf>
    <xf numFmtId="0" fontId="52" fillId="0" borderId="8" xfId="3" applyFont="1" applyBorder="1" applyAlignment="1" applyProtection="1">
      <alignment horizontal="center"/>
    </xf>
    <xf numFmtId="0" fontId="65" fillId="0" borderId="43" xfId="0" applyFont="1" applyBorder="1" applyAlignment="1">
      <alignment horizontal="center" vertical="top"/>
    </xf>
    <xf numFmtId="0" fontId="52" fillId="0" borderId="0" xfId="3" applyFont="1" applyBorder="1" applyAlignment="1" applyProtection="1"/>
    <xf numFmtId="0" fontId="73" fillId="0" borderId="0" xfId="0" applyFont="1">
      <alignment vertical="center"/>
    </xf>
    <xf numFmtId="0" fontId="50" fillId="0" borderId="43" xfId="0" applyFont="1" applyFill="1" applyBorder="1" applyAlignment="1">
      <alignment horizontal="center" vertical="top" wrapText="1"/>
    </xf>
    <xf numFmtId="0" fontId="52" fillId="0" borderId="18" xfId="3" applyFont="1" applyBorder="1" applyAlignment="1" applyProtection="1">
      <alignment horizontal="center"/>
    </xf>
    <xf numFmtId="164" fontId="20" fillId="0" borderId="0" xfId="0" applyNumberFormat="1" applyFont="1">
      <alignment vertical="center"/>
    </xf>
    <xf numFmtId="0" fontId="21" fillId="2" borderId="11" xfId="5" applyFont="1" applyFill="1" applyBorder="1" applyAlignment="1" applyProtection="1">
      <alignment horizontal="center" vertical="center" wrapText="1"/>
    </xf>
    <xf numFmtId="0" fontId="20" fillId="0" borderId="10" xfId="5" applyFont="1" applyBorder="1" applyAlignment="1" applyProtection="1"/>
    <xf numFmtId="0" fontId="21" fillId="2" borderId="5" xfId="5" applyFont="1" applyFill="1" applyBorder="1" applyAlignment="1" applyProtection="1">
      <alignment horizontal="center" vertical="center"/>
    </xf>
    <xf numFmtId="0" fontId="20" fillId="0" borderId="7" xfId="5" applyFont="1" applyBorder="1" applyAlignment="1" applyProtection="1"/>
    <xf numFmtId="0" fontId="62" fillId="2" borderId="11" xfId="5" applyFont="1" applyFill="1" applyBorder="1" applyAlignment="1" applyProtection="1">
      <alignment horizontal="center" vertical="center" wrapText="1"/>
    </xf>
    <xf numFmtId="0" fontId="51" fillId="0" borderId="1" xfId="0" applyFont="1" applyBorder="1" applyAlignment="1">
      <alignment horizontal="center" vertical="top"/>
    </xf>
    <xf numFmtId="0" fontId="51" fillId="0" borderId="18" xfId="0" applyFont="1" applyBorder="1" applyAlignment="1">
      <alignment horizontal="center" vertical="top"/>
    </xf>
    <xf numFmtId="0" fontId="51" fillId="0" borderId="1" xfId="0" applyFont="1" applyBorder="1" applyAlignment="1">
      <alignment horizontal="center" vertical="top" wrapText="1"/>
    </xf>
    <xf numFmtId="0" fontId="51" fillId="0" borderId="18" xfId="0" applyFont="1" applyBorder="1" applyAlignment="1">
      <alignment horizontal="center" vertical="top" wrapText="1"/>
    </xf>
    <xf numFmtId="0" fontId="55" fillId="0" borderId="1" xfId="0" applyFont="1" applyBorder="1" applyAlignment="1">
      <alignment horizontal="left" vertical="top" wrapText="1"/>
    </xf>
    <xf numFmtId="0" fontId="55" fillId="0" borderId="18" xfId="0" applyFont="1" applyBorder="1" applyAlignment="1">
      <alignment horizontal="left" vertical="top" wrapText="1"/>
    </xf>
    <xf numFmtId="0" fontId="55" fillId="0" borderId="1" xfId="2" applyFont="1" applyBorder="1" applyAlignment="1" applyProtection="1">
      <alignment horizontal="center" vertical="top" wrapText="1"/>
    </xf>
    <xf numFmtId="0" fontId="55" fillId="0" borderId="18" xfId="2" applyFont="1" applyBorder="1" applyAlignment="1" applyProtection="1">
      <alignment horizontal="center" vertical="top" wrapText="1"/>
    </xf>
  </cellXfs>
  <cellStyles count="185">
    <cellStyle name="20% - Accent1" xfId="26" builtinId="30" customBuiltin="1"/>
    <cellStyle name="20% - Accent1 2" xfId="89"/>
    <cellStyle name="20% - Accent1 3" xfId="68"/>
    <cellStyle name="20% - Accent1 4" xfId="106"/>
    <cellStyle name="20% - Accent1 5" xfId="123"/>
    <cellStyle name="20% - Accent1 6" xfId="141"/>
    <cellStyle name="20% - Accent1 7" xfId="159"/>
    <cellStyle name="20% - Accent2" xfId="30" builtinId="34" customBuiltin="1"/>
    <cellStyle name="20% - Accent2 2" xfId="91"/>
    <cellStyle name="20% - Accent2 3" xfId="70"/>
    <cellStyle name="20% - Accent2 4" xfId="108"/>
    <cellStyle name="20% - Accent2 5" xfId="125"/>
    <cellStyle name="20% - Accent2 6" xfId="143"/>
    <cellStyle name="20% - Accent2 7" xfId="161"/>
    <cellStyle name="20% - Accent3" xfId="34" builtinId="38" customBuiltin="1"/>
    <cellStyle name="20% - Accent3 2" xfId="93"/>
    <cellStyle name="20% - Accent3 3" xfId="72"/>
    <cellStyle name="20% - Accent3 4" xfId="110"/>
    <cellStyle name="20% - Accent3 5" xfId="127"/>
    <cellStyle name="20% - Accent3 6" xfId="145"/>
    <cellStyle name="20% - Accent3 7" xfId="163"/>
    <cellStyle name="20% - Accent4" xfId="38" builtinId="42" customBuiltin="1"/>
    <cellStyle name="20% - Accent4 2" xfId="95"/>
    <cellStyle name="20% - Accent4 3" xfId="74"/>
    <cellStyle name="20% - Accent4 4" xfId="112"/>
    <cellStyle name="20% - Accent4 5" xfId="129"/>
    <cellStyle name="20% - Accent4 6" xfId="147"/>
    <cellStyle name="20% - Accent4 7" xfId="165"/>
    <cellStyle name="20% - Accent5" xfId="42" builtinId="46" customBuiltin="1"/>
    <cellStyle name="20% - Accent5 2" xfId="97"/>
    <cellStyle name="20% - Accent5 3" xfId="76"/>
    <cellStyle name="20% - Accent5 4" xfId="114"/>
    <cellStyle name="20% - Accent5 5" xfId="131"/>
    <cellStyle name="20% - Accent5 6" xfId="149"/>
    <cellStyle name="20% - Accent5 7" xfId="167"/>
    <cellStyle name="20% - Accent6" xfId="46" builtinId="50" customBuiltin="1"/>
    <cellStyle name="20% - Accent6 2" xfId="99"/>
    <cellStyle name="20% - Accent6 3" xfId="78"/>
    <cellStyle name="20% - Accent6 4" xfId="116"/>
    <cellStyle name="20% - Accent6 5" xfId="133"/>
    <cellStyle name="20% - Accent6 6" xfId="151"/>
    <cellStyle name="20% - Accent6 7" xfId="169"/>
    <cellStyle name="40% - Accent1" xfId="27" builtinId="31" customBuiltin="1"/>
    <cellStyle name="40% - Accent1 2" xfId="90"/>
    <cellStyle name="40% - Accent1 3" xfId="69"/>
    <cellStyle name="40% - Accent1 4" xfId="107"/>
    <cellStyle name="40% - Accent1 5" xfId="124"/>
    <cellStyle name="40% - Accent1 6" xfId="142"/>
    <cellStyle name="40% - Accent1 7" xfId="160"/>
    <cellStyle name="40% - Accent2" xfId="31" builtinId="35" customBuiltin="1"/>
    <cellStyle name="40% - Accent2 2" xfId="92"/>
    <cellStyle name="40% - Accent2 3" xfId="71"/>
    <cellStyle name="40% - Accent2 4" xfId="109"/>
    <cellStyle name="40% - Accent2 5" xfId="126"/>
    <cellStyle name="40% - Accent2 6" xfId="144"/>
    <cellStyle name="40% - Accent2 7" xfId="162"/>
    <cellStyle name="40% - Accent3" xfId="35" builtinId="39" customBuiltin="1"/>
    <cellStyle name="40% - Accent3 2" xfId="94"/>
    <cellStyle name="40% - Accent3 3" xfId="73"/>
    <cellStyle name="40% - Accent3 4" xfId="111"/>
    <cellStyle name="40% - Accent3 5" xfId="128"/>
    <cellStyle name="40% - Accent3 6" xfId="146"/>
    <cellStyle name="40% - Accent3 7" xfId="164"/>
    <cellStyle name="40% - Accent4" xfId="39" builtinId="43" customBuiltin="1"/>
    <cellStyle name="40% - Accent4 2" xfId="96"/>
    <cellStyle name="40% - Accent4 3" xfId="75"/>
    <cellStyle name="40% - Accent4 4" xfId="113"/>
    <cellStyle name="40% - Accent4 5" xfId="130"/>
    <cellStyle name="40% - Accent4 6" xfId="148"/>
    <cellStyle name="40% - Accent4 7" xfId="166"/>
    <cellStyle name="40% - Accent5" xfId="43" builtinId="47" customBuiltin="1"/>
    <cellStyle name="40% - Accent5 2" xfId="98"/>
    <cellStyle name="40% - Accent5 3" xfId="77"/>
    <cellStyle name="40% - Accent5 4" xfId="115"/>
    <cellStyle name="40% - Accent5 5" xfId="132"/>
    <cellStyle name="40% - Accent5 6" xfId="150"/>
    <cellStyle name="40% - Accent5 7" xfId="168"/>
    <cellStyle name="40% - Accent6" xfId="47" builtinId="51" customBuiltin="1"/>
    <cellStyle name="40% - Accent6 2" xfId="100"/>
    <cellStyle name="40% - Accent6 3" xfId="79"/>
    <cellStyle name="40% - Accent6 4" xfId="117"/>
    <cellStyle name="40% - Accent6 5" xfId="134"/>
    <cellStyle name="40% - Accent6 6" xfId="152"/>
    <cellStyle name="40% - Accent6 7" xfId="170"/>
    <cellStyle name="60% - Accent1" xfId="28" builtinId="32" customBuiltin="1"/>
    <cellStyle name="60% - Accent2" xfId="32" builtinId="36" customBuiltin="1"/>
    <cellStyle name="60% - Accent3" xfId="36" builtinId="40" customBuiltin="1"/>
    <cellStyle name="60% - Accent4" xfId="40" builtinId="44" customBuiltin="1"/>
    <cellStyle name="60% - Accent5" xfId="44" builtinId="48" customBuiltin="1"/>
    <cellStyle name="60% - Accent6" xfId="48" builtinId="52" customBuiltin="1"/>
    <cellStyle name="Accent1" xfId="25" builtinId="29" customBuiltin="1"/>
    <cellStyle name="Accent2" xfId="29" builtinId="33" customBuiltin="1"/>
    <cellStyle name="Accent3" xfId="33" builtinId="37" customBuiltin="1"/>
    <cellStyle name="Accent4" xfId="37" builtinId="41" customBuiltin="1"/>
    <cellStyle name="Accent5" xfId="41" builtinId="45" customBuiltin="1"/>
    <cellStyle name="Accent6" xfId="45" builtinId="49" customBuiltin="1"/>
    <cellStyle name="Bad" xfId="15" builtinId="27" customBuiltin="1"/>
    <cellStyle name="Calculation" xfId="19" builtinId="22" customBuiltin="1"/>
    <cellStyle name="Check Cell" xfId="21" builtinId="23" customBuiltin="1"/>
    <cellStyle name="Explanatory Text" xfId="23" builtinId="53" customBuiltin="1"/>
    <cellStyle name="Good" xfId="14" builtinId="26" customBuiltin="1"/>
    <cellStyle name="Heading 1" xfId="10" builtinId="16" customBuiltin="1"/>
    <cellStyle name="Heading 2" xfId="11" builtinId="17" customBuiltin="1"/>
    <cellStyle name="Heading 3" xfId="12" builtinId="18" customBuiltin="1"/>
    <cellStyle name="Heading 4" xfId="13" builtinId="19" customBuiltin="1"/>
    <cellStyle name="Input" xfId="17" builtinId="20" customBuiltin="1"/>
    <cellStyle name="Linked Cell" xfId="20" builtinId="24" customBuiltin="1"/>
    <cellStyle name="Neutral" xfId="16" builtinId="28" customBuiltin="1"/>
    <cellStyle name="Normal" xfId="0" builtinId="0"/>
    <cellStyle name="Normal 10" xfId="85"/>
    <cellStyle name="Normal 10 2" xfId="179"/>
    <cellStyle name="Normal 11" xfId="102"/>
    <cellStyle name="Normal 11 2" xfId="182"/>
    <cellStyle name="Normal 12" xfId="1"/>
    <cellStyle name="Normal 12 2" xfId="60"/>
    <cellStyle name="Normal 13" xfId="4"/>
    <cellStyle name="Normal 13 2" xfId="63"/>
    <cellStyle name="Normal 14" xfId="119"/>
    <cellStyle name="Normal 14 5" xfId="8"/>
    <cellStyle name="Normal 14 5 2" xfId="67"/>
    <cellStyle name="Normal 15" xfId="136"/>
    <cellStyle name="Normal 16" xfId="154"/>
    <cellStyle name="Normal 2" xfId="6"/>
    <cellStyle name="Normal 2 2" xfId="2"/>
    <cellStyle name="Normal 2 2 2" xfId="57"/>
    <cellStyle name="Normal 2 2 3" xfId="61"/>
    <cellStyle name="Normal 2 3" xfId="50"/>
    <cellStyle name="Normal 2 4" xfId="65"/>
    <cellStyle name="Normal 3" xfId="5"/>
    <cellStyle name="Normal 3 2" xfId="59"/>
    <cellStyle name="Normal 3 2 2" xfId="101"/>
    <cellStyle name="Normal 3 2 2 2" xfId="178"/>
    <cellStyle name="Normal 3 2 3" xfId="84"/>
    <cellStyle name="Normal 3 2 4" xfId="118"/>
    <cellStyle name="Normal 3 2 5" xfId="135"/>
    <cellStyle name="Normal 3 2 6" xfId="153"/>
    <cellStyle name="Normal 3 2 7" xfId="171"/>
    <cellStyle name="Normal 3 3" xfId="51"/>
    <cellStyle name="Normal 3 4" xfId="64"/>
    <cellStyle name="Normal 3 5" xfId="137"/>
    <cellStyle name="Normal 3 6" xfId="155"/>
    <cellStyle name="Normal 4" xfId="3"/>
    <cellStyle name="Normal 4 2" xfId="52"/>
    <cellStyle name="Normal 4 2 2" xfId="81"/>
    <cellStyle name="Normal 4 2 3" xfId="173"/>
    <cellStyle name="Normal 4 3" xfId="86"/>
    <cellStyle name="Normal 4 3 2" xfId="176"/>
    <cellStyle name="Normal 4 4" xfId="62"/>
    <cellStyle name="Normal 4 4 2" xfId="180"/>
    <cellStyle name="Normal 4 5" xfId="103"/>
    <cellStyle name="Normal 4 5 2" xfId="183"/>
    <cellStyle name="Normal 4 6" xfId="120"/>
    <cellStyle name="Normal 4 7" xfId="138"/>
    <cellStyle name="Normal 4 8" xfId="156"/>
    <cellStyle name="Normal 5" xfId="53"/>
    <cellStyle name="Normal 5 2" xfId="87"/>
    <cellStyle name="Normal 5 2 2" xfId="174"/>
    <cellStyle name="Normal 5 3" xfId="82"/>
    <cellStyle name="Normal 5 3 2" xfId="177"/>
    <cellStyle name="Normal 5 4" xfId="104"/>
    <cellStyle name="Normal 5 4 2" xfId="181"/>
    <cellStyle name="Normal 5 5" xfId="121"/>
    <cellStyle name="Normal 5 5 2" xfId="184"/>
    <cellStyle name="Normal 5 6" xfId="139"/>
    <cellStyle name="Normal 5 7" xfId="157"/>
    <cellStyle name="Normal 6" xfId="54"/>
    <cellStyle name="Normal 6 2" xfId="58"/>
    <cellStyle name="Normal 7" xfId="55"/>
    <cellStyle name="Normal 8" xfId="7"/>
    <cellStyle name="Normal 8 2" xfId="66"/>
    <cellStyle name="Normal 8 3" xfId="172"/>
    <cellStyle name="Normal 9" xfId="49"/>
    <cellStyle name="Normal 9 2" xfId="80"/>
    <cellStyle name="Normal 9 3" xfId="175"/>
    <cellStyle name="Note 2" xfId="56"/>
    <cellStyle name="Note 2 2" xfId="83"/>
    <cellStyle name="Note 3" xfId="88"/>
    <cellStyle name="Note 4" xfId="105"/>
    <cellStyle name="Note 5" xfId="122"/>
    <cellStyle name="Note 6" xfId="140"/>
    <cellStyle name="Note 7" xfId="158"/>
    <cellStyle name="Output" xfId="18" builtinId="21" customBuiltin="1"/>
    <cellStyle name="Title" xfId="9" builtinId="15" customBuiltin="1"/>
    <cellStyle name="Total" xfId="24" builtinId="25" customBuiltin="1"/>
    <cellStyle name="Warning Text" xfId="2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DEPARTMENT OF HISTORY</a:t>
            </a:r>
            <a:r>
              <a:rPr lang="en-IN" baseline="0"/>
              <a:t> :                                              ATTAINMENT OF COURSE OUTCOMES  (GRAPH BY RAW SCORES)              Academic Year : 2023-24</a:t>
            </a:r>
            <a:endParaRPr lang="en-IN"/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7.7078722162667979E-2"/>
          <c:y val="0.34446773156536775"/>
          <c:w val="0.58918820260102156"/>
          <c:h val="0.4497752468110097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'CO Graph 1'!$B$5</c:f>
              <c:strCache>
                <c:ptCount val="1"/>
                <c:pt idx="0">
                  <c:v>INTERNAL AVERAGE (%)  (I)</c:v>
                </c:pt>
              </c:strCache>
            </c:strRef>
          </c:tx>
          <c:invertIfNegative val="0"/>
          <c:cat>
            <c:strRef>
              <c:f>'CO Graph 1'!$A$6:$A$24</c:f>
              <c:strCache>
                <c:ptCount val="19"/>
                <c:pt idx="1">
                  <c:v>HISACC1</c:v>
                </c:pt>
                <c:pt idx="2">
                  <c:v>HISACC2</c:v>
                </c:pt>
                <c:pt idx="3">
                  <c:v>HISACC3</c:v>
                </c:pt>
                <c:pt idx="4">
                  <c:v>HISACC4</c:v>
                </c:pt>
                <c:pt idx="5">
                  <c:v>HISACC5</c:v>
                </c:pt>
                <c:pt idx="6">
                  <c:v>HISACC6</c:v>
                </c:pt>
                <c:pt idx="7">
                  <c:v>HISACC7</c:v>
                </c:pt>
                <c:pt idx="8">
                  <c:v>HISACC8</c:v>
                </c:pt>
                <c:pt idx="9">
                  <c:v>HISACC9</c:v>
                </c:pt>
                <c:pt idx="10">
                  <c:v>HISACC10</c:v>
                </c:pt>
                <c:pt idx="11">
                  <c:v>HISACC11</c:v>
                </c:pt>
                <c:pt idx="12">
                  <c:v>HISACC12</c:v>
                </c:pt>
                <c:pt idx="13">
                  <c:v>HISACC13</c:v>
                </c:pt>
                <c:pt idx="14">
                  <c:v>HISACC14</c:v>
                </c:pt>
                <c:pt idx="15">
                  <c:v>HISADSE1</c:v>
                </c:pt>
                <c:pt idx="16">
                  <c:v>HISADSE2</c:v>
                </c:pt>
                <c:pt idx="17">
                  <c:v>HISADSE3</c:v>
                </c:pt>
                <c:pt idx="18">
                  <c:v>HISADSE4</c:v>
                </c:pt>
              </c:strCache>
            </c:strRef>
          </c:cat>
          <c:val>
            <c:numRef>
              <c:f>'CO Graph 1'!$B$6:$B$24</c:f>
              <c:numCache>
                <c:formatCode>0.0</c:formatCode>
                <c:ptCount val="19"/>
                <c:pt idx="1">
                  <c:v>78.8</c:v>
                </c:pt>
                <c:pt idx="2">
                  <c:v>36.545454545454547</c:v>
                </c:pt>
                <c:pt idx="3">
                  <c:v>80</c:v>
                </c:pt>
                <c:pt idx="4">
                  <c:v>88.4</c:v>
                </c:pt>
                <c:pt idx="5">
                  <c:v>90.8</c:v>
                </c:pt>
                <c:pt idx="6">
                  <c:v>85.2</c:v>
                </c:pt>
                <c:pt idx="7">
                  <c:v>90.8</c:v>
                </c:pt>
                <c:pt idx="8">
                  <c:v>91.2</c:v>
                </c:pt>
                <c:pt idx="9">
                  <c:v>91.6</c:v>
                </c:pt>
                <c:pt idx="10">
                  <c:v>91.6</c:v>
                </c:pt>
                <c:pt idx="11">
                  <c:v>92</c:v>
                </c:pt>
                <c:pt idx="12">
                  <c:v>92.4</c:v>
                </c:pt>
                <c:pt idx="13">
                  <c:v>92</c:v>
                </c:pt>
                <c:pt idx="14">
                  <c:v>92.4</c:v>
                </c:pt>
                <c:pt idx="15">
                  <c:v>90</c:v>
                </c:pt>
                <c:pt idx="16">
                  <c:v>90</c:v>
                </c:pt>
                <c:pt idx="17">
                  <c:v>91.2</c:v>
                </c:pt>
                <c:pt idx="18">
                  <c:v>92.8</c:v>
                </c:pt>
              </c:numCache>
            </c:numRef>
          </c:val>
        </c:ser>
        <c:ser>
          <c:idx val="1"/>
          <c:order val="1"/>
          <c:tx>
            <c:strRef>
              <c:f>'CO Graph 1'!$C$5</c:f>
              <c:strCache>
                <c:ptCount val="1"/>
                <c:pt idx="0">
                  <c:v>EXTERNAL AVARAGE (%) (A)</c:v>
                </c:pt>
              </c:strCache>
            </c:strRef>
          </c:tx>
          <c:invertIfNegative val="0"/>
          <c:cat>
            <c:strRef>
              <c:f>'CO Graph 1'!$A$6:$A$24</c:f>
              <c:strCache>
                <c:ptCount val="19"/>
                <c:pt idx="1">
                  <c:v>HISACC1</c:v>
                </c:pt>
                <c:pt idx="2">
                  <c:v>HISACC2</c:v>
                </c:pt>
                <c:pt idx="3">
                  <c:v>HISACC3</c:v>
                </c:pt>
                <c:pt idx="4">
                  <c:v>HISACC4</c:v>
                </c:pt>
                <c:pt idx="5">
                  <c:v>HISACC5</c:v>
                </c:pt>
                <c:pt idx="6">
                  <c:v>HISACC6</c:v>
                </c:pt>
                <c:pt idx="7">
                  <c:v>HISACC7</c:v>
                </c:pt>
                <c:pt idx="8">
                  <c:v>HISACC8</c:v>
                </c:pt>
                <c:pt idx="9">
                  <c:v>HISACC9</c:v>
                </c:pt>
                <c:pt idx="10">
                  <c:v>HISACC10</c:v>
                </c:pt>
                <c:pt idx="11">
                  <c:v>HISACC11</c:v>
                </c:pt>
                <c:pt idx="12">
                  <c:v>HISACC12</c:v>
                </c:pt>
                <c:pt idx="13">
                  <c:v>HISACC13</c:v>
                </c:pt>
                <c:pt idx="14">
                  <c:v>HISACC14</c:v>
                </c:pt>
                <c:pt idx="15">
                  <c:v>HISADSE1</c:v>
                </c:pt>
                <c:pt idx="16">
                  <c:v>HISADSE2</c:v>
                </c:pt>
                <c:pt idx="17">
                  <c:v>HISADSE3</c:v>
                </c:pt>
                <c:pt idx="18">
                  <c:v>HISADSE4</c:v>
                </c:pt>
              </c:strCache>
            </c:strRef>
          </c:cat>
          <c:val>
            <c:numRef>
              <c:f>'CO Graph 1'!$C$6:$C$24</c:f>
              <c:numCache>
                <c:formatCode>0.0</c:formatCode>
                <c:ptCount val="19"/>
                <c:pt idx="1">
                  <c:v>69.599999999999994</c:v>
                </c:pt>
                <c:pt idx="2">
                  <c:v>76.599999999999994</c:v>
                </c:pt>
                <c:pt idx="3">
                  <c:v>66.599999999999994</c:v>
                </c:pt>
                <c:pt idx="4">
                  <c:v>73.8</c:v>
                </c:pt>
                <c:pt idx="5">
                  <c:v>51.4</c:v>
                </c:pt>
                <c:pt idx="6">
                  <c:v>50.6</c:v>
                </c:pt>
                <c:pt idx="7">
                  <c:v>57.600000000000009</c:v>
                </c:pt>
                <c:pt idx="8">
                  <c:v>46</c:v>
                </c:pt>
                <c:pt idx="9">
                  <c:v>60.4</c:v>
                </c:pt>
                <c:pt idx="10">
                  <c:v>53.79999999999999</c:v>
                </c:pt>
                <c:pt idx="11">
                  <c:v>52.6</c:v>
                </c:pt>
                <c:pt idx="12">
                  <c:v>47.8</c:v>
                </c:pt>
                <c:pt idx="13">
                  <c:v>58.20000000000001</c:v>
                </c:pt>
                <c:pt idx="14">
                  <c:v>58.20000000000001</c:v>
                </c:pt>
                <c:pt idx="15">
                  <c:v>56.999999999999993</c:v>
                </c:pt>
                <c:pt idx="16">
                  <c:v>49</c:v>
                </c:pt>
                <c:pt idx="17">
                  <c:v>55.399999999999991</c:v>
                </c:pt>
                <c:pt idx="18">
                  <c:v>58.599999999999994</c:v>
                </c:pt>
              </c:numCache>
            </c:numRef>
          </c:val>
        </c:ser>
        <c:ser>
          <c:idx val="2"/>
          <c:order val="2"/>
          <c:tx>
            <c:strRef>
              <c:f>'CO Graph 1'!$D$5</c:f>
              <c:strCache>
                <c:ptCount val="1"/>
                <c:pt idx="0">
                  <c:v>DIRECT AVERAGE (%) (D) =( I+E)/2</c:v>
                </c:pt>
              </c:strCache>
            </c:strRef>
          </c:tx>
          <c:invertIfNegative val="0"/>
          <c:cat>
            <c:strRef>
              <c:f>'CO Graph 1'!$A$6:$A$24</c:f>
              <c:strCache>
                <c:ptCount val="19"/>
                <c:pt idx="1">
                  <c:v>HISACC1</c:v>
                </c:pt>
                <c:pt idx="2">
                  <c:v>HISACC2</c:v>
                </c:pt>
                <c:pt idx="3">
                  <c:v>HISACC3</c:v>
                </c:pt>
                <c:pt idx="4">
                  <c:v>HISACC4</c:v>
                </c:pt>
                <c:pt idx="5">
                  <c:v>HISACC5</c:v>
                </c:pt>
                <c:pt idx="6">
                  <c:v>HISACC6</c:v>
                </c:pt>
                <c:pt idx="7">
                  <c:v>HISACC7</c:v>
                </c:pt>
                <c:pt idx="8">
                  <c:v>HISACC8</c:v>
                </c:pt>
                <c:pt idx="9">
                  <c:v>HISACC9</c:v>
                </c:pt>
                <c:pt idx="10">
                  <c:v>HISACC10</c:v>
                </c:pt>
                <c:pt idx="11">
                  <c:v>HISACC11</c:v>
                </c:pt>
                <c:pt idx="12">
                  <c:v>HISACC12</c:v>
                </c:pt>
                <c:pt idx="13">
                  <c:v>HISACC13</c:v>
                </c:pt>
                <c:pt idx="14">
                  <c:v>HISACC14</c:v>
                </c:pt>
                <c:pt idx="15">
                  <c:v>HISADSE1</c:v>
                </c:pt>
                <c:pt idx="16">
                  <c:v>HISADSE2</c:v>
                </c:pt>
                <c:pt idx="17">
                  <c:v>HISADSE3</c:v>
                </c:pt>
                <c:pt idx="18">
                  <c:v>HISADSE4</c:v>
                </c:pt>
              </c:strCache>
            </c:strRef>
          </c:cat>
          <c:val>
            <c:numRef>
              <c:f>'CO Graph 1'!$D$6:$D$24</c:f>
              <c:numCache>
                <c:formatCode>0.0</c:formatCode>
                <c:ptCount val="19"/>
                <c:pt idx="1">
                  <c:v>74.199999999999989</c:v>
                </c:pt>
                <c:pt idx="2">
                  <c:v>56.572727272727271</c:v>
                </c:pt>
                <c:pt idx="3">
                  <c:v>73.3</c:v>
                </c:pt>
                <c:pt idx="4">
                  <c:v>81.099999999999994</c:v>
                </c:pt>
                <c:pt idx="5">
                  <c:v>71.099999999999994</c:v>
                </c:pt>
                <c:pt idx="6">
                  <c:v>67.900000000000006</c:v>
                </c:pt>
                <c:pt idx="7">
                  <c:v>74.2</c:v>
                </c:pt>
                <c:pt idx="8">
                  <c:v>68.599999999999994</c:v>
                </c:pt>
                <c:pt idx="9">
                  <c:v>76</c:v>
                </c:pt>
                <c:pt idx="10">
                  <c:v>72.699999999999989</c:v>
                </c:pt>
                <c:pt idx="11">
                  <c:v>72.3</c:v>
                </c:pt>
                <c:pt idx="12">
                  <c:v>70.099999999999994</c:v>
                </c:pt>
                <c:pt idx="13">
                  <c:v>75.100000000000009</c:v>
                </c:pt>
                <c:pt idx="14">
                  <c:v>75.300000000000011</c:v>
                </c:pt>
                <c:pt idx="15">
                  <c:v>73.5</c:v>
                </c:pt>
                <c:pt idx="16">
                  <c:v>69.5</c:v>
                </c:pt>
                <c:pt idx="17">
                  <c:v>73.3</c:v>
                </c:pt>
                <c:pt idx="18">
                  <c:v>75.699999999999989</c:v>
                </c:pt>
              </c:numCache>
            </c:numRef>
          </c:val>
        </c:ser>
        <c:ser>
          <c:idx val="3"/>
          <c:order val="3"/>
          <c:tx>
            <c:strRef>
              <c:f>'CO Graph 1'!$E$5</c:f>
              <c:strCache>
                <c:ptCount val="1"/>
                <c:pt idx="0">
                  <c:v>INDIRECT AVERAGE (%)</c:v>
                </c:pt>
              </c:strCache>
            </c:strRef>
          </c:tx>
          <c:invertIfNegative val="0"/>
          <c:cat>
            <c:strRef>
              <c:f>'CO Graph 1'!$A$6:$A$24</c:f>
              <c:strCache>
                <c:ptCount val="19"/>
                <c:pt idx="1">
                  <c:v>HISACC1</c:v>
                </c:pt>
                <c:pt idx="2">
                  <c:v>HISACC2</c:v>
                </c:pt>
                <c:pt idx="3">
                  <c:v>HISACC3</c:v>
                </c:pt>
                <c:pt idx="4">
                  <c:v>HISACC4</c:v>
                </c:pt>
                <c:pt idx="5">
                  <c:v>HISACC5</c:v>
                </c:pt>
                <c:pt idx="6">
                  <c:v>HISACC6</c:v>
                </c:pt>
                <c:pt idx="7">
                  <c:v>HISACC7</c:v>
                </c:pt>
                <c:pt idx="8">
                  <c:v>HISACC8</c:v>
                </c:pt>
                <c:pt idx="9">
                  <c:v>HISACC9</c:v>
                </c:pt>
                <c:pt idx="10">
                  <c:v>HISACC10</c:v>
                </c:pt>
                <c:pt idx="11">
                  <c:v>HISACC11</c:v>
                </c:pt>
                <c:pt idx="12">
                  <c:v>HISACC12</c:v>
                </c:pt>
                <c:pt idx="13">
                  <c:v>HISACC13</c:v>
                </c:pt>
                <c:pt idx="14">
                  <c:v>HISACC14</c:v>
                </c:pt>
                <c:pt idx="15">
                  <c:v>HISADSE1</c:v>
                </c:pt>
                <c:pt idx="16">
                  <c:v>HISADSE2</c:v>
                </c:pt>
                <c:pt idx="17">
                  <c:v>HISADSE3</c:v>
                </c:pt>
                <c:pt idx="18">
                  <c:v>HISADSE4</c:v>
                </c:pt>
              </c:strCache>
            </c:strRef>
          </c:cat>
          <c:val>
            <c:numRef>
              <c:f>'CO Graph 1'!$E$6:$E$24</c:f>
              <c:numCache>
                <c:formatCode>0.0</c:formatCode>
                <c:ptCount val="19"/>
                <c:pt idx="1">
                  <c:v>86</c:v>
                </c:pt>
                <c:pt idx="2">
                  <c:v>82</c:v>
                </c:pt>
                <c:pt idx="3">
                  <c:v>84.000000000000014</c:v>
                </c:pt>
                <c:pt idx="4">
                  <c:v>76</c:v>
                </c:pt>
                <c:pt idx="5">
                  <c:v>80</c:v>
                </c:pt>
                <c:pt idx="6">
                  <c:v>78</c:v>
                </c:pt>
                <c:pt idx="7">
                  <c:v>86</c:v>
                </c:pt>
                <c:pt idx="8">
                  <c:v>70</c:v>
                </c:pt>
                <c:pt idx="9">
                  <c:v>84.000000000000014</c:v>
                </c:pt>
                <c:pt idx="10">
                  <c:v>86</c:v>
                </c:pt>
                <c:pt idx="11">
                  <c:v>86</c:v>
                </c:pt>
                <c:pt idx="12">
                  <c:v>84.000000000000014</c:v>
                </c:pt>
                <c:pt idx="13">
                  <c:v>74</c:v>
                </c:pt>
                <c:pt idx="14">
                  <c:v>92</c:v>
                </c:pt>
                <c:pt idx="15">
                  <c:v>80</c:v>
                </c:pt>
                <c:pt idx="16">
                  <c:v>84.000000000000014</c:v>
                </c:pt>
                <c:pt idx="17">
                  <c:v>74</c:v>
                </c:pt>
                <c:pt idx="18">
                  <c:v>86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1043712"/>
        <c:axId val="171943616"/>
      </c:barChart>
      <c:catAx>
        <c:axId val="141043712"/>
        <c:scaling>
          <c:orientation val="minMax"/>
        </c:scaling>
        <c:delete val="0"/>
        <c:axPos val="b"/>
        <c:majorTickMark val="out"/>
        <c:minorTickMark val="none"/>
        <c:tickLblPos val="nextTo"/>
        <c:crossAx val="171943616"/>
        <c:crosses val="autoZero"/>
        <c:auto val="1"/>
        <c:lblAlgn val="ctr"/>
        <c:lblOffset val="100"/>
        <c:noMultiLvlLbl val="0"/>
      </c:catAx>
      <c:valAx>
        <c:axId val="1719436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10437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DEPARTMENT OF HISTORY :                                                      ATTAINMENT OF COURSE OUTCOMES, </a:t>
            </a:r>
            <a:r>
              <a:rPr lang="en-IN" sz="1800" b="1" i="0" u="none" strike="noStrike" baseline="0">
                <a:effectLst/>
              </a:rPr>
              <a:t>(GRAPHS BY LEVELS  DEFINED) </a:t>
            </a:r>
            <a:r>
              <a:rPr lang="en-IN" baseline="0"/>
              <a:t> </a:t>
            </a:r>
            <a:r>
              <a:rPr lang="en-IN" sz="1800" b="1" i="0" u="none" strike="noStrike" baseline="0">
                <a:effectLst/>
              </a:rPr>
              <a:t>Academic Year : 2023-24 </a:t>
            </a:r>
            <a:r>
              <a:rPr lang="en-IN"/>
              <a:t>                                              </a:t>
            </a:r>
          </a:p>
        </c:rich>
      </c:tx>
      <c:layout>
        <c:manualLayout>
          <c:xMode val="edge"/>
          <c:yMode val="edge"/>
          <c:x val="0.1518452507625736"/>
          <c:y val="5.352816994683080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0.11331730085463454"/>
          <c:y val="0.35411284197096371"/>
          <c:w val="0.53467062306866819"/>
          <c:h val="0.4306943351957421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'CO Graph 2'!$B$4</c:f>
              <c:strCache>
                <c:ptCount val="1"/>
                <c:pt idx="0">
                  <c:v>DIRECT ATTAINMENT LEVEL (A)</c:v>
                </c:pt>
              </c:strCache>
            </c:strRef>
          </c:tx>
          <c:invertIfNegative val="0"/>
          <c:cat>
            <c:strRef>
              <c:f>'CO Graph 2'!$A$5:$A$22</c:f>
              <c:strCache>
                <c:ptCount val="18"/>
                <c:pt idx="0">
                  <c:v>HISACC1</c:v>
                </c:pt>
                <c:pt idx="1">
                  <c:v>HISACC2</c:v>
                </c:pt>
                <c:pt idx="2">
                  <c:v>HISACC3</c:v>
                </c:pt>
                <c:pt idx="3">
                  <c:v>HISACC4</c:v>
                </c:pt>
                <c:pt idx="4">
                  <c:v>HISACC5</c:v>
                </c:pt>
                <c:pt idx="5">
                  <c:v>HISACC6</c:v>
                </c:pt>
                <c:pt idx="6">
                  <c:v>HISACC7</c:v>
                </c:pt>
                <c:pt idx="7">
                  <c:v>HISACC8</c:v>
                </c:pt>
                <c:pt idx="8">
                  <c:v>HISACC9</c:v>
                </c:pt>
                <c:pt idx="9">
                  <c:v>HISACC10</c:v>
                </c:pt>
                <c:pt idx="10">
                  <c:v>HISACC11</c:v>
                </c:pt>
                <c:pt idx="11">
                  <c:v>HISACC12</c:v>
                </c:pt>
                <c:pt idx="12">
                  <c:v>HISACC13</c:v>
                </c:pt>
                <c:pt idx="13">
                  <c:v>HISACC14</c:v>
                </c:pt>
                <c:pt idx="14">
                  <c:v>HISADSE1</c:v>
                </c:pt>
                <c:pt idx="15">
                  <c:v>HISADSE2</c:v>
                </c:pt>
                <c:pt idx="16">
                  <c:v>HISADSE3</c:v>
                </c:pt>
                <c:pt idx="17">
                  <c:v>HISADSE4</c:v>
                </c:pt>
              </c:strCache>
            </c:strRef>
          </c:cat>
          <c:val>
            <c:numRef>
              <c:f>'CO Graph 2'!$B$5:$B$22</c:f>
              <c:numCache>
                <c:formatCode>0.0</c:formatCode>
                <c:ptCount val="18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</c:numCache>
            </c:numRef>
          </c:val>
        </c:ser>
        <c:ser>
          <c:idx val="1"/>
          <c:order val="1"/>
          <c:tx>
            <c:strRef>
              <c:f>'CO Graph 2'!$C$4</c:f>
              <c:strCache>
                <c:ptCount val="1"/>
                <c:pt idx="0">
                  <c:v>INDIRECT ATTAINMENT LEVEL (B)</c:v>
                </c:pt>
              </c:strCache>
            </c:strRef>
          </c:tx>
          <c:invertIfNegative val="0"/>
          <c:cat>
            <c:strRef>
              <c:f>'CO Graph 2'!$A$5:$A$22</c:f>
              <c:strCache>
                <c:ptCount val="18"/>
                <c:pt idx="0">
                  <c:v>HISACC1</c:v>
                </c:pt>
                <c:pt idx="1">
                  <c:v>HISACC2</c:v>
                </c:pt>
                <c:pt idx="2">
                  <c:v>HISACC3</c:v>
                </c:pt>
                <c:pt idx="3">
                  <c:v>HISACC4</c:v>
                </c:pt>
                <c:pt idx="4">
                  <c:v>HISACC5</c:v>
                </c:pt>
                <c:pt idx="5">
                  <c:v>HISACC6</c:v>
                </c:pt>
                <c:pt idx="6">
                  <c:v>HISACC7</c:v>
                </c:pt>
                <c:pt idx="7">
                  <c:v>HISACC8</c:v>
                </c:pt>
                <c:pt idx="8">
                  <c:v>HISACC9</c:v>
                </c:pt>
                <c:pt idx="9">
                  <c:v>HISACC10</c:v>
                </c:pt>
                <c:pt idx="10">
                  <c:v>HISACC11</c:v>
                </c:pt>
                <c:pt idx="11">
                  <c:v>HISACC12</c:v>
                </c:pt>
                <c:pt idx="12">
                  <c:v>HISACC13</c:v>
                </c:pt>
                <c:pt idx="13">
                  <c:v>HISACC14</c:v>
                </c:pt>
                <c:pt idx="14">
                  <c:v>HISADSE1</c:v>
                </c:pt>
                <c:pt idx="15">
                  <c:v>HISADSE2</c:v>
                </c:pt>
                <c:pt idx="16">
                  <c:v>HISADSE3</c:v>
                </c:pt>
                <c:pt idx="17">
                  <c:v>HISADSE4</c:v>
                </c:pt>
              </c:strCache>
            </c:strRef>
          </c:cat>
          <c:val>
            <c:numRef>
              <c:f>'CO Graph 2'!$C$5:$C$22</c:f>
              <c:numCache>
                <c:formatCode>0.0</c:formatCode>
                <c:ptCount val="18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</c:numCache>
            </c:numRef>
          </c:val>
        </c:ser>
        <c:ser>
          <c:idx val="2"/>
          <c:order val="2"/>
          <c:tx>
            <c:strRef>
              <c:f>'CO Graph 2'!$D$4</c:f>
              <c:strCache>
                <c:ptCount val="1"/>
                <c:pt idx="0">
                  <c:v>CO ATTAINMENT (80% A +20% B)</c:v>
                </c:pt>
              </c:strCache>
            </c:strRef>
          </c:tx>
          <c:invertIfNegative val="0"/>
          <c:cat>
            <c:strRef>
              <c:f>'CO Graph 2'!$A$5:$A$22</c:f>
              <c:strCache>
                <c:ptCount val="18"/>
                <c:pt idx="0">
                  <c:v>HISACC1</c:v>
                </c:pt>
                <c:pt idx="1">
                  <c:v>HISACC2</c:v>
                </c:pt>
                <c:pt idx="2">
                  <c:v>HISACC3</c:v>
                </c:pt>
                <c:pt idx="3">
                  <c:v>HISACC4</c:v>
                </c:pt>
                <c:pt idx="4">
                  <c:v>HISACC5</c:v>
                </c:pt>
                <c:pt idx="5">
                  <c:v>HISACC6</c:v>
                </c:pt>
                <c:pt idx="6">
                  <c:v>HISACC7</c:v>
                </c:pt>
                <c:pt idx="7">
                  <c:v>HISACC8</c:v>
                </c:pt>
                <c:pt idx="8">
                  <c:v>HISACC9</c:v>
                </c:pt>
                <c:pt idx="9">
                  <c:v>HISACC10</c:v>
                </c:pt>
                <c:pt idx="10">
                  <c:v>HISACC11</c:v>
                </c:pt>
                <c:pt idx="11">
                  <c:v>HISACC12</c:v>
                </c:pt>
                <c:pt idx="12">
                  <c:v>HISACC13</c:v>
                </c:pt>
                <c:pt idx="13">
                  <c:v>HISACC14</c:v>
                </c:pt>
                <c:pt idx="14">
                  <c:v>HISADSE1</c:v>
                </c:pt>
                <c:pt idx="15">
                  <c:v>HISADSE2</c:v>
                </c:pt>
                <c:pt idx="16">
                  <c:v>HISADSE3</c:v>
                </c:pt>
                <c:pt idx="17">
                  <c:v>HISADSE4</c:v>
                </c:pt>
              </c:strCache>
            </c:strRef>
          </c:cat>
          <c:val>
            <c:numRef>
              <c:f>'CO Graph 2'!$D$5:$D$22</c:f>
              <c:numCache>
                <c:formatCode>0.0</c:formatCode>
                <c:ptCount val="18"/>
                <c:pt idx="0">
                  <c:v>3.0000000000000004</c:v>
                </c:pt>
                <c:pt idx="1">
                  <c:v>3.0000000000000004</c:v>
                </c:pt>
                <c:pt idx="2">
                  <c:v>3.0000000000000004</c:v>
                </c:pt>
                <c:pt idx="3">
                  <c:v>3.0000000000000004</c:v>
                </c:pt>
                <c:pt idx="4">
                  <c:v>3.0000000000000004</c:v>
                </c:pt>
                <c:pt idx="5">
                  <c:v>3.0000000000000004</c:v>
                </c:pt>
                <c:pt idx="6">
                  <c:v>3.0000000000000004</c:v>
                </c:pt>
                <c:pt idx="7">
                  <c:v>3.0000000000000004</c:v>
                </c:pt>
                <c:pt idx="8">
                  <c:v>3.0000000000000004</c:v>
                </c:pt>
                <c:pt idx="9">
                  <c:v>3.0000000000000004</c:v>
                </c:pt>
                <c:pt idx="10">
                  <c:v>3.0000000000000004</c:v>
                </c:pt>
                <c:pt idx="11">
                  <c:v>3.0000000000000004</c:v>
                </c:pt>
                <c:pt idx="12">
                  <c:v>3.0000000000000004</c:v>
                </c:pt>
                <c:pt idx="13">
                  <c:v>3.0000000000000004</c:v>
                </c:pt>
                <c:pt idx="14">
                  <c:v>3.0000000000000004</c:v>
                </c:pt>
                <c:pt idx="15">
                  <c:v>3.0000000000000004</c:v>
                </c:pt>
                <c:pt idx="16">
                  <c:v>3.0000000000000004</c:v>
                </c:pt>
                <c:pt idx="17">
                  <c:v>3.0000000000000004</c:v>
                </c:pt>
              </c:numCache>
            </c:numRef>
          </c:val>
        </c:ser>
        <c:ser>
          <c:idx val="3"/>
          <c:order val="3"/>
          <c:tx>
            <c:strRef>
              <c:f>'CO Graph 2'!$E$4</c:f>
              <c:strCache>
                <c:ptCount val="1"/>
                <c:pt idx="0">
                  <c:v>ATTAINMENT TARGET</c:v>
                </c:pt>
              </c:strCache>
            </c:strRef>
          </c:tx>
          <c:invertIfNegative val="0"/>
          <c:cat>
            <c:strRef>
              <c:f>'CO Graph 2'!$A$5:$A$22</c:f>
              <c:strCache>
                <c:ptCount val="18"/>
                <c:pt idx="0">
                  <c:v>HISACC1</c:v>
                </c:pt>
                <c:pt idx="1">
                  <c:v>HISACC2</c:v>
                </c:pt>
                <c:pt idx="2">
                  <c:v>HISACC3</c:v>
                </c:pt>
                <c:pt idx="3">
                  <c:v>HISACC4</c:v>
                </c:pt>
                <c:pt idx="4">
                  <c:v>HISACC5</c:v>
                </c:pt>
                <c:pt idx="5">
                  <c:v>HISACC6</c:v>
                </c:pt>
                <c:pt idx="6">
                  <c:v>HISACC7</c:v>
                </c:pt>
                <c:pt idx="7">
                  <c:v>HISACC8</c:v>
                </c:pt>
                <c:pt idx="8">
                  <c:v>HISACC9</c:v>
                </c:pt>
                <c:pt idx="9">
                  <c:v>HISACC10</c:v>
                </c:pt>
                <c:pt idx="10">
                  <c:v>HISACC11</c:v>
                </c:pt>
                <c:pt idx="11">
                  <c:v>HISACC12</c:v>
                </c:pt>
                <c:pt idx="12">
                  <c:v>HISACC13</c:v>
                </c:pt>
                <c:pt idx="13">
                  <c:v>HISACC14</c:v>
                </c:pt>
                <c:pt idx="14">
                  <c:v>HISADSE1</c:v>
                </c:pt>
                <c:pt idx="15">
                  <c:v>HISADSE2</c:v>
                </c:pt>
                <c:pt idx="16">
                  <c:v>HISADSE3</c:v>
                </c:pt>
                <c:pt idx="17">
                  <c:v>HISADSE4</c:v>
                </c:pt>
              </c:strCache>
            </c:strRef>
          </c:cat>
          <c:val>
            <c:numRef>
              <c:f>'CO Graph 2'!$E$5:$E$22</c:f>
              <c:numCache>
                <c:formatCode>0.0</c:formatCode>
                <c:ptCount val="18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0725248"/>
        <c:axId val="171945920"/>
      </c:barChart>
      <c:catAx>
        <c:axId val="140725248"/>
        <c:scaling>
          <c:orientation val="minMax"/>
        </c:scaling>
        <c:delete val="0"/>
        <c:axPos val="b"/>
        <c:majorTickMark val="out"/>
        <c:minorTickMark val="none"/>
        <c:tickLblPos val="nextTo"/>
        <c:crossAx val="171945920"/>
        <c:crosses val="autoZero"/>
        <c:auto val="1"/>
        <c:lblAlgn val="ctr"/>
        <c:lblOffset val="100"/>
        <c:noMultiLvlLbl val="0"/>
      </c:catAx>
      <c:valAx>
        <c:axId val="171945920"/>
        <c:scaling>
          <c:orientation val="minMax"/>
          <c:max val="3.5"/>
          <c:min val="0"/>
        </c:scaling>
        <c:delete val="0"/>
        <c:axPos val="l"/>
        <c:majorGridlines/>
        <c:numFmt formatCode="0.0" sourceLinked="1"/>
        <c:majorTickMark val="out"/>
        <c:minorTickMark val="none"/>
        <c:tickLblPos val="nextTo"/>
        <c:crossAx val="1407252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/>
            </a:pPr>
            <a:r>
              <a:rPr lang="en-IN"/>
              <a:t>DEPARTMENT OF HISTORY                                          ATTAINMENT OF POs (Academic Year : 2023-24)</a:t>
            </a:r>
          </a:p>
        </c:rich>
      </c:tx>
      <c:layout>
        <c:manualLayout>
          <c:xMode val="edge"/>
          <c:yMode val="edge"/>
          <c:x val="0.15071079244590829"/>
          <c:y val="4.8721071863580996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4.8716797091011108E-2"/>
          <c:y val="0.30898302754786588"/>
          <c:w val="0.64706956594454479"/>
          <c:h val="0.5893050214033842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'PO Graph'!$B$3</c:f>
              <c:strCache>
                <c:ptCount val="1"/>
                <c:pt idx="0">
                  <c:v>PO ATTAINMENT (DIRECT)</c:v>
                </c:pt>
              </c:strCache>
            </c:strRef>
          </c:tx>
          <c:invertIfNegative val="0"/>
          <c:cat>
            <c:strRef>
              <c:f>'PO Graph'!$A$4:$A$12</c:f>
              <c:strCache>
                <c:ptCount val="9"/>
                <c:pt idx="0">
                  <c:v>PO 1</c:v>
                </c:pt>
                <c:pt idx="1">
                  <c:v>PO 2</c:v>
                </c:pt>
                <c:pt idx="2">
                  <c:v>PO 3</c:v>
                </c:pt>
                <c:pt idx="3">
                  <c:v>PO 4</c:v>
                </c:pt>
                <c:pt idx="4">
                  <c:v>PO 5</c:v>
                </c:pt>
                <c:pt idx="5">
                  <c:v>PO 6</c:v>
                </c:pt>
                <c:pt idx="6">
                  <c:v>PO 7</c:v>
                </c:pt>
                <c:pt idx="7">
                  <c:v>PO 8</c:v>
                </c:pt>
                <c:pt idx="8">
                  <c:v>PO 9</c:v>
                </c:pt>
              </c:strCache>
            </c:strRef>
          </c:cat>
          <c:val>
            <c:numRef>
              <c:f>'PO Graph'!$B$4:$B$12</c:f>
              <c:numCache>
                <c:formatCode>0.0</c:formatCode>
                <c:ptCount val="9"/>
                <c:pt idx="0">
                  <c:v>3.0000000000000009</c:v>
                </c:pt>
                <c:pt idx="1">
                  <c:v>3.0000000000000004</c:v>
                </c:pt>
                <c:pt idx="2">
                  <c:v>3.0000000000000004</c:v>
                </c:pt>
                <c:pt idx="3">
                  <c:v>3.0000000000000004</c:v>
                </c:pt>
                <c:pt idx="4">
                  <c:v>3.0000000000000004</c:v>
                </c:pt>
                <c:pt idx="5">
                  <c:v>3.0000000000000004</c:v>
                </c:pt>
                <c:pt idx="6">
                  <c:v>3.0000000000000004</c:v>
                </c:pt>
                <c:pt idx="7">
                  <c:v>3.0000000000000004</c:v>
                </c:pt>
                <c:pt idx="8">
                  <c:v>3.0000000000000004</c:v>
                </c:pt>
              </c:numCache>
            </c:numRef>
          </c:val>
        </c:ser>
        <c:ser>
          <c:idx val="1"/>
          <c:order val="1"/>
          <c:tx>
            <c:strRef>
              <c:f>'PO Graph'!$C$3</c:f>
              <c:strCache>
                <c:ptCount val="1"/>
                <c:pt idx="0">
                  <c:v>ATTAINMENT TARGET</c:v>
                </c:pt>
              </c:strCache>
            </c:strRef>
          </c:tx>
          <c:invertIfNegative val="0"/>
          <c:cat>
            <c:strRef>
              <c:f>'PO Graph'!$A$4:$A$12</c:f>
              <c:strCache>
                <c:ptCount val="9"/>
                <c:pt idx="0">
                  <c:v>PO 1</c:v>
                </c:pt>
                <c:pt idx="1">
                  <c:v>PO 2</c:v>
                </c:pt>
                <c:pt idx="2">
                  <c:v>PO 3</c:v>
                </c:pt>
                <c:pt idx="3">
                  <c:v>PO 4</c:v>
                </c:pt>
                <c:pt idx="4">
                  <c:v>PO 5</c:v>
                </c:pt>
                <c:pt idx="5">
                  <c:v>PO 6</c:v>
                </c:pt>
                <c:pt idx="6">
                  <c:v>PO 7</c:v>
                </c:pt>
                <c:pt idx="7">
                  <c:v>PO 8</c:v>
                </c:pt>
                <c:pt idx="8">
                  <c:v>PO 9</c:v>
                </c:pt>
              </c:strCache>
            </c:strRef>
          </c:cat>
          <c:val>
            <c:numRef>
              <c:f>'PO Graph'!$C$4:$C$12</c:f>
              <c:numCache>
                <c:formatCode>0.0</c:formatCode>
                <c:ptCount val="9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1009920"/>
        <c:axId val="171948224"/>
      </c:barChart>
      <c:catAx>
        <c:axId val="141009920"/>
        <c:scaling>
          <c:orientation val="minMax"/>
        </c:scaling>
        <c:delete val="0"/>
        <c:axPos val="b"/>
        <c:majorTickMark val="out"/>
        <c:minorTickMark val="none"/>
        <c:tickLblPos val="nextTo"/>
        <c:crossAx val="171948224"/>
        <c:crosses val="autoZero"/>
        <c:auto val="1"/>
        <c:lblAlgn val="ctr"/>
        <c:lblOffset val="100"/>
        <c:noMultiLvlLbl val="0"/>
      </c:catAx>
      <c:valAx>
        <c:axId val="171948224"/>
        <c:scaling>
          <c:orientation val="minMax"/>
          <c:max val="3"/>
          <c:min val="0"/>
        </c:scaling>
        <c:delete val="0"/>
        <c:axPos val="l"/>
        <c:majorGridlines/>
        <c:numFmt formatCode="0.0" sourceLinked="1"/>
        <c:majorTickMark val="out"/>
        <c:minorTickMark val="none"/>
        <c:tickLblPos val="nextTo"/>
        <c:crossAx val="1410099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495300</xdr:colOff>
      <xdr:row>26</xdr:row>
      <xdr:rowOff>26670</xdr:rowOff>
    </xdr:from>
    <xdr:to>
      <xdr:col>13</xdr:col>
      <xdr:colOff>243840</xdr:colOff>
      <xdr:row>46</xdr:row>
      <xdr:rowOff>144780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182880</xdr:colOff>
      <xdr:row>26</xdr:row>
      <xdr:rowOff>11430</xdr:rowOff>
    </xdr:from>
    <xdr:to>
      <xdr:col>12</xdr:col>
      <xdr:colOff>502920</xdr:colOff>
      <xdr:row>47</xdr:row>
      <xdr:rowOff>91440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830580</xdr:colOff>
      <xdr:row>17</xdr:row>
      <xdr:rowOff>106680</xdr:rowOff>
    </xdr:from>
    <xdr:to>
      <xdr:col>12</xdr:col>
      <xdr:colOff>30480</xdr:colOff>
      <xdr:row>36</xdr:row>
      <xdr:rowOff>53340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193"/>
  <sheetViews>
    <sheetView topLeftCell="U1" zoomScale="111" workbookViewId="0">
      <selection activeCell="BG24" sqref="BG24"/>
    </sheetView>
  </sheetViews>
  <sheetFormatPr defaultColWidth="10" defaultRowHeight="14.4"/>
  <cols>
    <col min="1" max="1" width="8.5546875" customWidth="1"/>
    <col min="2" max="2" width="14.109375" customWidth="1"/>
    <col min="3" max="3" width="26.6640625" customWidth="1"/>
    <col min="4" max="4" width="8.6640625" customWidth="1"/>
    <col min="5" max="5" width="7.77734375" customWidth="1"/>
    <col min="6" max="6" width="12.21875" customWidth="1"/>
    <col min="7" max="7" width="10.5546875" customWidth="1"/>
    <col min="8" max="8" width="8.6640625" customWidth="1"/>
    <col min="9" max="9" width="7.109375" customWidth="1"/>
    <col min="10" max="10" width="9.33203125" customWidth="1"/>
    <col min="11" max="11" width="11.109375" customWidth="1"/>
    <col min="12" max="13" width="8.88671875" customWidth="1"/>
    <col min="14" max="14" width="10.33203125" customWidth="1"/>
    <col min="15" max="15" width="9.5546875" customWidth="1"/>
    <col min="16" max="16" width="8" customWidth="1"/>
    <col min="17" max="17" width="6.77734375" customWidth="1"/>
    <col min="18" max="18" width="9.109375" customWidth="1"/>
    <col min="19" max="19" width="8.33203125" customWidth="1"/>
    <col min="20" max="20" width="6.6640625" customWidth="1"/>
    <col min="21" max="21" width="7.21875" customWidth="1"/>
    <col min="22" max="22" width="9.109375" customWidth="1"/>
    <col min="23" max="23" width="8.77734375" customWidth="1"/>
    <col min="24" max="24" width="6.6640625" customWidth="1"/>
    <col min="25" max="25" width="7.6640625" customWidth="1"/>
    <col min="26" max="26" width="9.33203125" customWidth="1"/>
    <col min="27" max="27" width="8.77734375" customWidth="1"/>
    <col min="28" max="28" width="6.77734375" customWidth="1"/>
    <col min="29" max="29" width="6.88671875" customWidth="1"/>
    <col min="30" max="30" width="9.88671875" customWidth="1"/>
    <col min="31" max="31" width="9.109375" customWidth="1"/>
    <col min="32" max="32" width="7.5546875" customWidth="1"/>
    <col min="33" max="33" width="6.6640625" customWidth="1"/>
    <col min="34" max="34" width="9.33203125" customWidth="1"/>
    <col min="35" max="35" width="8.6640625" customWidth="1"/>
    <col min="36" max="36" width="6.88671875" customWidth="1"/>
    <col min="37" max="37" width="6.5546875" customWidth="1"/>
    <col min="38" max="38" width="10.21875" customWidth="1"/>
    <col min="39" max="39" width="9.21875" customWidth="1"/>
    <col min="40" max="40" width="6.88671875" customWidth="1"/>
    <col min="41" max="41" width="7.21875" customWidth="1"/>
    <col min="42" max="42" width="9.5546875" customWidth="1"/>
    <col min="43" max="43" width="9.33203125" customWidth="1"/>
    <col min="44" max="44" width="7.77734375" customWidth="1"/>
    <col min="45" max="45" width="6.88671875" customWidth="1"/>
    <col min="46" max="46" width="10.21875" customWidth="1"/>
    <col min="47" max="47" width="8.33203125" customWidth="1"/>
    <col min="48" max="48" width="7.33203125" customWidth="1"/>
    <col min="49" max="49" width="7.6640625" customWidth="1"/>
    <col min="50" max="50" width="9.77734375" customWidth="1"/>
    <col min="51" max="51" width="8.77734375" customWidth="1"/>
    <col min="52" max="52" width="6.88671875" customWidth="1"/>
    <col min="53" max="53" width="6.77734375" customWidth="1"/>
    <col min="54" max="54" width="9.5546875" customWidth="1"/>
    <col min="55" max="55" width="8.109375" customWidth="1"/>
    <col min="56" max="56" width="6.6640625" customWidth="1"/>
    <col min="57" max="57" width="7" customWidth="1"/>
    <col min="58" max="58" width="8.77734375" customWidth="1"/>
    <col min="59" max="59" width="8.33203125" customWidth="1"/>
    <col min="60" max="60" width="6.33203125" customWidth="1"/>
    <col min="61" max="61" width="7.109375" customWidth="1"/>
    <col min="62" max="62" width="9.33203125" customWidth="1"/>
    <col min="63" max="63" width="10.44140625" customWidth="1"/>
    <col min="64" max="64" width="7.77734375" customWidth="1"/>
    <col min="65" max="66" width="10" customWidth="1"/>
    <col min="67" max="67" width="9.33203125" customWidth="1"/>
    <col min="68" max="68" width="8.5546875" customWidth="1"/>
    <col min="69" max="69" width="7.21875" customWidth="1"/>
    <col min="70" max="70" width="10.33203125" customWidth="1"/>
    <col min="71" max="71" width="8.88671875" customWidth="1"/>
    <col min="72" max="72" width="9.109375" customWidth="1"/>
    <col min="73" max="73" width="8" customWidth="1"/>
    <col min="74" max="74" width="11.6640625" customWidth="1"/>
    <col min="75" max="75" width="9.6640625" customWidth="1"/>
    <col min="76" max="76" width="7.77734375" customWidth="1"/>
    <col min="77" max="77" width="10" customWidth="1"/>
    <col min="78" max="78" width="21.109375" customWidth="1"/>
    <col min="79" max="79" width="8.44140625" customWidth="1"/>
    <col min="80" max="80" width="9.88671875" customWidth="1"/>
    <col min="81" max="81" width="16.21875" customWidth="1"/>
  </cols>
  <sheetData>
    <row r="1" spans="1:81" ht="15.6">
      <c r="A1" s="1" t="s">
        <v>0</v>
      </c>
      <c r="B1" s="1"/>
      <c r="C1" s="1"/>
      <c r="D1" s="1"/>
      <c r="E1" s="1"/>
    </row>
    <row r="2" spans="1:81" ht="15.6">
      <c r="A2" s="2" t="s">
        <v>1</v>
      </c>
      <c r="B2" s="2"/>
      <c r="C2" s="2"/>
      <c r="D2" s="2"/>
      <c r="E2" s="2"/>
    </row>
    <row r="3" spans="1:81" ht="16.2" thickBot="1">
      <c r="A3" s="1" t="s">
        <v>64</v>
      </c>
      <c r="B3" s="1" t="s">
        <v>85</v>
      </c>
      <c r="C3" s="1"/>
      <c r="D3" s="2"/>
      <c r="E3" s="2"/>
    </row>
    <row r="4" spans="1:81" ht="15" thickBot="1">
      <c r="A4" s="60"/>
      <c r="B4" s="60"/>
      <c r="C4" s="60"/>
      <c r="D4" s="61"/>
      <c r="E4" s="61"/>
      <c r="F4" s="62" t="s">
        <v>10</v>
      </c>
      <c r="G4" s="61"/>
      <c r="H4" s="61"/>
      <c r="I4" s="61"/>
      <c r="J4" s="61"/>
      <c r="K4" s="61"/>
      <c r="L4" s="63"/>
      <c r="M4" s="61"/>
      <c r="N4" s="62" t="s">
        <v>12</v>
      </c>
      <c r="O4" s="61"/>
      <c r="P4" s="61"/>
      <c r="Q4" s="61"/>
      <c r="R4" s="61"/>
      <c r="S4" s="64"/>
      <c r="T4" s="61"/>
      <c r="U4" s="61"/>
      <c r="V4" s="62" t="s">
        <v>15</v>
      </c>
      <c r="W4" s="61"/>
      <c r="X4" s="61"/>
      <c r="Y4" s="61"/>
      <c r="Z4" s="61"/>
      <c r="AA4" s="61"/>
      <c r="AB4" s="65"/>
      <c r="AC4" s="65"/>
      <c r="AD4" s="65"/>
      <c r="AE4" s="66"/>
      <c r="AF4" s="63"/>
      <c r="AG4" s="61"/>
      <c r="AH4" s="62" t="s">
        <v>19</v>
      </c>
      <c r="AI4" s="61"/>
      <c r="AJ4" s="61"/>
      <c r="AK4" s="61"/>
      <c r="AL4" s="61"/>
      <c r="AM4" s="61"/>
      <c r="AN4" s="65"/>
      <c r="AO4" s="65"/>
      <c r="AP4" s="65"/>
      <c r="AQ4" s="65"/>
      <c r="AR4" s="63"/>
      <c r="AS4" s="61"/>
      <c r="AT4" s="62" t="s">
        <v>23</v>
      </c>
      <c r="AU4" s="61"/>
      <c r="AV4" s="67"/>
      <c r="AW4" s="67"/>
      <c r="AX4" s="67"/>
      <c r="AY4" s="67"/>
      <c r="AZ4" s="68"/>
      <c r="BA4" s="68"/>
      <c r="BB4" s="68"/>
      <c r="BC4" s="68"/>
      <c r="BD4" s="68"/>
      <c r="BE4" s="68"/>
      <c r="BF4" s="68"/>
      <c r="BG4" s="69"/>
      <c r="BH4" s="70"/>
      <c r="BI4" s="67"/>
      <c r="BJ4" s="71" t="s">
        <v>28</v>
      </c>
      <c r="BK4" s="67"/>
      <c r="BL4" s="61"/>
      <c r="BM4" s="72"/>
      <c r="BN4" s="72"/>
      <c r="BO4" s="72"/>
      <c r="BP4" s="72"/>
      <c r="BQ4" s="72"/>
      <c r="BR4" s="72"/>
      <c r="BS4" s="72"/>
      <c r="BT4" s="72"/>
      <c r="BU4" s="72"/>
      <c r="BV4" s="72"/>
      <c r="BW4" s="73"/>
      <c r="BX4" s="74"/>
      <c r="BY4" s="75" t="s">
        <v>33</v>
      </c>
      <c r="BZ4" s="76"/>
      <c r="CA4" s="74"/>
      <c r="CB4" s="75" t="s">
        <v>34</v>
      </c>
      <c r="CC4" s="76"/>
    </row>
    <row r="5" spans="1:81" ht="15" thickBot="1">
      <c r="A5" s="54"/>
      <c r="B5" s="54"/>
      <c r="C5" s="54"/>
      <c r="D5" s="61"/>
      <c r="E5" s="62" t="s">
        <v>5</v>
      </c>
      <c r="F5" s="61"/>
      <c r="G5" s="64"/>
      <c r="H5" s="63"/>
      <c r="I5" s="62" t="s">
        <v>11</v>
      </c>
      <c r="J5" s="61"/>
      <c r="K5" s="61"/>
      <c r="L5" s="59"/>
      <c r="M5" s="77" t="s">
        <v>13</v>
      </c>
      <c r="N5" s="58"/>
      <c r="O5" s="78"/>
      <c r="P5" s="59"/>
      <c r="Q5" s="77" t="s">
        <v>14</v>
      </c>
      <c r="R5" s="58"/>
      <c r="S5" s="58"/>
      <c r="T5" s="63"/>
      <c r="U5" s="62" t="s">
        <v>16</v>
      </c>
      <c r="V5" s="61"/>
      <c r="W5" s="64"/>
      <c r="X5" s="63"/>
      <c r="Y5" s="62" t="s">
        <v>17</v>
      </c>
      <c r="Z5" s="61"/>
      <c r="AA5" s="64"/>
      <c r="AB5" s="61"/>
      <c r="AC5" s="62" t="s">
        <v>18</v>
      </c>
      <c r="AD5" s="61"/>
      <c r="AE5" s="64"/>
      <c r="AF5" s="63"/>
      <c r="AG5" s="62" t="s">
        <v>20</v>
      </c>
      <c r="AH5" s="61"/>
      <c r="AI5" s="64"/>
      <c r="AJ5" s="63"/>
      <c r="AK5" s="62" t="s">
        <v>21</v>
      </c>
      <c r="AL5" s="61"/>
      <c r="AM5" s="64"/>
      <c r="AN5" s="58"/>
      <c r="AO5" s="77" t="s">
        <v>22</v>
      </c>
      <c r="AP5" s="58"/>
      <c r="AQ5" s="78"/>
      <c r="AR5" s="59"/>
      <c r="AS5" s="77" t="s">
        <v>24</v>
      </c>
      <c r="AT5" s="58"/>
      <c r="AU5" s="78"/>
      <c r="AV5" s="79"/>
      <c r="AW5" s="80" t="s">
        <v>25</v>
      </c>
      <c r="AX5" s="81"/>
      <c r="AY5" s="82"/>
      <c r="AZ5" s="81"/>
      <c r="BA5" s="80" t="s">
        <v>26</v>
      </c>
      <c r="BB5" s="81"/>
      <c r="BC5" s="82"/>
      <c r="BD5" s="81"/>
      <c r="BE5" s="80" t="s">
        <v>27</v>
      </c>
      <c r="BF5" s="81"/>
      <c r="BG5" s="82"/>
      <c r="BH5" s="79"/>
      <c r="BI5" s="80" t="s">
        <v>29</v>
      </c>
      <c r="BJ5" s="81"/>
      <c r="BK5" s="82"/>
      <c r="BL5" s="77" t="s">
        <v>30</v>
      </c>
      <c r="BM5" s="58"/>
      <c r="BN5" s="58"/>
      <c r="BO5" s="78"/>
      <c r="BP5" s="58"/>
      <c r="BQ5" s="77" t="s">
        <v>31</v>
      </c>
      <c r="BR5" s="58"/>
      <c r="BS5" s="78"/>
      <c r="BT5" s="58"/>
      <c r="BU5" s="77" t="s">
        <v>32</v>
      </c>
      <c r="BV5" s="58"/>
      <c r="BW5" s="78"/>
      <c r="BX5" s="59"/>
      <c r="BY5" s="83"/>
      <c r="BZ5" s="78"/>
      <c r="CA5" s="58"/>
      <c r="CB5" s="77"/>
      <c r="CC5" s="78"/>
    </row>
    <row r="6" spans="1:81" ht="29.4" thickBot="1">
      <c r="A6" s="84" t="s">
        <v>2</v>
      </c>
      <c r="B6" s="84" t="s">
        <v>3</v>
      </c>
      <c r="C6" s="84" t="s">
        <v>4</v>
      </c>
      <c r="D6" s="85" t="s">
        <v>6</v>
      </c>
      <c r="E6" s="86" t="s">
        <v>7</v>
      </c>
      <c r="F6" s="86" t="s">
        <v>8</v>
      </c>
      <c r="G6" s="87" t="s">
        <v>9</v>
      </c>
      <c r="H6" s="88" t="s">
        <v>6</v>
      </c>
      <c r="I6" s="86" t="s">
        <v>7</v>
      </c>
      <c r="J6" s="86" t="s">
        <v>8</v>
      </c>
      <c r="K6" s="86" t="s">
        <v>9</v>
      </c>
      <c r="L6" s="88" t="s">
        <v>6</v>
      </c>
      <c r="M6" s="86" t="s">
        <v>7</v>
      </c>
      <c r="N6" s="86" t="s">
        <v>8</v>
      </c>
      <c r="O6" s="87" t="s">
        <v>9</v>
      </c>
      <c r="P6" s="89" t="s">
        <v>6</v>
      </c>
      <c r="Q6" s="90" t="s">
        <v>7</v>
      </c>
      <c r="R6" s="90" t="s">
        <v>8</v>
      </c>
      <c r="S6" s="91" t="s">
        <v>9</v>
      </c>
      <c r="T6" s="88" t="s">
        <v>6</v>
      </c>
      <c r="U6" s="86" t="s">
        <v>7</v>
      </c>
      <c r="V6" s="86" t="s">
        <v>8</v>
      </c>
      <c r="W6" s="87" t="s">
        <v>9</v>
      </c>
      <c r="X6" s="92" t="s">
        <v>6</v>
      </c>
      <c r="Y6" s="90" t="s">
        <v>7</v>
      </c>
      <c r="Z6" s="90" t="s">
        <v>8</v>
      </c>
      <c r="AA6" s="91" t="s">
        <v>9</v>
      </c>
      <c r="AB6" s="89" t="s">
        <v>6</v>
      </c>
      <c r="AC6" s="90" t="s">
        <v>7</v>
      </c>
      <c r="AD6" s="90" t="s">
        <v>8</v>
      </c>
      <c r="AE6" s="91" t="s">
        <v>9</v>
      </c>
      <c r="AF6" s="88" t="s">
        <v>6</v>
      </c>
      <c r="AG6" s="86" t="s">
        <v>7</v>
      </c>
      <c r="AH6" s="86" t="s">
        <v>8</v>
      </c>
      <c r="AI6" s="87" t="s">
        <v>9</v>
      </c>
      <c r="AJ6" s="92" t="s">
        <v>6</v>
      </c>
      <c r="AK6" s="90" t="s">
        <v>7</v>
      </c>
      <c r="AL6" s="90" t="s">
        <v>8</v>
      </c>
      <c r="AM6" s="91" t="s">
        <v>9</v>
      </c>
      <c r="AN6" s="89" t="s">
        <v>6</v>
      </c>
      <c r="AO6" s="90" t="s">
        <v>7</v>
      </c>
      <c r="AP6" s="90" t="s">
        <v>8</v>
      </c>
      <c r="AQ6" s="91" t="s">
        <v>9</v>
      </c>
      <c r="AR6" s="88" t="s">
        <v>6</v>
      </c>
      <c r="AS6" s="86" t="s">
        <v>7</v>
      </c>
      <c r="AT6" s="86" t="s">
        <v>8</v>
      </c>
      <c r="AU6" s="87" t="s">
        <v>9</v>
      </c>
      <c r="AV6" s="93" t="s">
        <v>6</v>
      </c>
      <c r="AW6" s="94" t="s">
        <v>7</v>
      </c>
      <c r="AX6" s="94" t="s">
        <v>8</v>
      </c>
      <c r="AY6" s="95" t="s">
        <v>9</v>
      </c>
      <c r="AZ6" s="93" t="s">
        <v>6</v>
      </c>
      <c r="BA6" s="94" t="s">
        <v>7</v>
      </c>
      <c r="BB6" s="94" t="s">
        <v>8</v>
      </c>
      <c r="BC6" s="95" t="s">
        <v>9</v>
      </c>
      <c r="BD6" s="96" t="s">
        <v>6</v>
      </c>
      <c r="BE6" s="97" t="s">
        <v>7</v>
      </c>
      <c r="BF6" s="97" t="s">
        <v>8</v>
      </c>
      <c r="BG6" s="98" t="s">
        <v>9</v>
      </c>
      <c r="BH6" s="99" t="s">
        <v>6</v>
      </c>
      <c r="BI6" s="100" t="s">
        <v>7</v>
      </c>
      <c r="BJ6" s="100" t="s">
        <v>8</v>
      </c>
      <c r="BK6" s="101" t="s">
        <v>9</v>
      </c>
      <c r="BL6" s="99" t="s">
        <v>6</v>
      </c>
      <c r="BM6" s="100" t="s">
        <v>7</v>
      </c>
      <c r="BN6" s="100" t="s">
        <v>8</v>
      </c>
      <c r="BO6" s="101" t="s">
        <v>9</v>
      </c>
      <c r="BP6" s="102" t="s">
        <v>6</v>
      </c>
      <c r="BQ6" s="103" t="s">
        <v>7</v>
      </c>
      <c r="BR6" s="103" t="s">
        <v>8</v>
      </c>
      <c r="BS6" s="104" t="s">
        <v>9</v>
      </c>
      <c r="BT6" s="105" t="s">
        <v>6</v>
      </c>
      <c r="BU6" s="106" t="s">
        <v>7</v>
      </c>
      <c r="BV6" s="106" t="s">
        <v>8</v>
      </c>
      <c r="BW6" s="107" t="s">
        <v>9</v>
      </c>
      <c r="BX6" s="89" t="s">
        <v>35</v>
      </c>
      <c r="BY6" s="90" t="s">
        <v>36</v>
      </c>
      <c r="BZ6" s="90" t="s">
        <v>37</v>
      </c>
      <c r="CA6" s="90" t="s">
        <v>35</v>
      </c>
      <c r="CB6" s="90" t="s">
        <v>36</v>
      </c>
      <c r="CC6" s="108" t="s">
        <v>37</v>
      </c>
    </row>
    <row r="7" spans="1:81" ht="15" thickBot="1">
      <c r="A7" s="109">
        <v>1</v>
      </c>
      <c r="B7" s="110" t="s">
        <v>65</v>
      </c>
      <c r="C7" s="109" t="s">
        <v>66</v>
      </c>
      <c r="D7" s="111">
        <v>17</v>
      </c>
      <c r="E7" s="112">
        <v>33</v>
      </c>
      <c r="F7" s="112">
        <f>D7+E7</f>
        <v>50</v>
      </c>
      <c r="G7" s="113">
        <f>F7/75*100</f>
        <v>66.666666666666657</v>
      </c>
      <c r="H7" s="114">
        <v>20</v>
      </c>
      <c r="I7" s="112">
        <v>38</v>
      </c>
      <c r="J7" s="112">
        <f>H7+I7</f>
        <v>58</v>
      </c>
      <c r="K7" s="115">
        <f>J7/75*100</f>
        <v>77.333333333333329</v>
      </c>
      <c r="L7" s="114">
        <v>19</v>
      </c>
      <c r="M7" s="112">
        <v>25</v>
      </c>
      <c r="N7" s="112">
        <f>L7+M7</f>
        <v>44</v>
      </c>
      <c r="O7" s="113">
        <f>N7/75*100</f>
        <v>58.666666666666664</v>
      </c>
      <c r="P7" s="114">
        <v>21</v>
      </c>
      <c r="Q7" s="112">
        <v>36</v>
      </c>
      <c r="R7" s="112">
        <f>P7+Q7</f>
        <v>57</v>
      </c>
      <c r="S7" s="113">
        <f>R7/75*100</f>
        <v>76</v>
      </c>
      <c r="T7" s="114">
        <v>19</v>
      </c>
      <c r="U7" s="112">
        <v>23</v>
      </c>
      <c r="V7" s="112">
        <f>T7+U7</f>
        <v>42</v>
      </c>
      <c r="W7" s="113">
        <f>V7/75*100</f>
        <v>56.000000000000007</v>
      </c>
      <c r="X7" s="111">
        <v>20</v>
      </c>
      <c r="Y7" s="112">
        <v>24</v>
      </c>
      <c r="Z7" s="112">
        <f>X7+Y7</f>
        <v>44</v>
      </c>
      <c r="AA7" s="113">
        <f>Z7/75*100</f>
        <v>58.666666666666664</v>
      </c>
      <c r="AB7" s="114">
        <v>20</v>
      </c>
      <c r="AC7" s="112">
        <v>16</v>
      </c>
      <c r="AD7" s="112">
        <f>AB7+AC7</f>
        <v>36</v>
      </c>
      <c r="AE7" s="161">
        <f>AD7/75*100</f>
        <v>48</v>
      </c>
      <c r="AF7" s="114">
        <v>20</v>
      </c>
      <c r="AG7" s="112">
        <v>13</v>
      </c>
      <c r="AH7" s="112">
        <f>AF7+AG7</f>
        <v>33</v>
      </c>
      <c r="AI7" s="161">
        <f>AH7/75*100</f>
        <v>44</v>
      </c>
      <c r="AJ7" s="111">
        <v>20</v>
      </c>
      <c r="AK7" s="112">
        <v>21</v>
      </c>
      <c r="AL7" s="112">
        <f>AJ7+AK7</f>
        <v>41</v>
      </c>
      <c r="AM7" s="113">
        <f>AL7/75*100</f>
        <v>54.666666666666664</v>
      </c>
      <c r="AN7" s="114">
        <v>21</v>
      </c>
      <c r="AO7" s="112">
        <v>21</v>
      </c>
      <c r="AP7" s="112">
        <f>AN7+AO7</f>
        <v>42</v>
      </c>
      <c r="AQ7" s="113">
        <f>AP7/75*100</f>
        <v>56.000000000000007</v>
      </c>
      <c r="AR7" s="114">
        <v>21</v>
      </c>
      <c r="AS7" s="112">
        <v>15</v>
      </c>
      <c r="AT7" s="112">
        <f>AR7+AS7</f>
        <v>36</v>
      </c>
      <c r="AU7" s="161">
        <f>AT7/75*100</f>
        <v>48</v>
      </c>
      <c r="AV7" s="117">
        <v>23</v>
      </c>
      <c r="AW7" s="118">
        <v>15</v>
      </c>
      <c r="AX7" s="118">
        <f>AV7+AW7</f>
        <v>38</v>
      </c>
      <c r="AY7" s="116">
        <f>AX7/75*100</f>
        <v>50.666666666666671</v>
      </c>
      <c r="AZ7" s="117">
        <v>21</v>
      </c>
      <c r="BA7" s="118">
        <v>22</v>
      </c>
      <c r="BB7" s="118">
        <f>AZ7+BA7</f>
        <v>43</v>
      </c>
      <c r="BC7" s="116">
        <f>BB7/75*100</f>
        <v>57.333333333333336</v>
      </c>
      <c r="BD7" s="117">
        <v>21</v>
      </c>
      <c r="BE7" s="118">
        <v>17</v>
      </c>
      <c r="BF7" s="118">
        <f>BD7+BE7</f>
        <v>38</v>
      </c>
      <c r="BG7" s="116">
        <f>BF7/75*100</f>
        <v>50.666666666666671</v>
      </c>
      <c r="BH7" s="117">
        <v>22</v>
      </c>
      <c r="BI7" s="118">
        <v>25</v>
      </c>
      <c r="BJ7" s="118">
        <f>BH7+BI7</f>
        <v>47</v>
      </c>
      <c r="BK7" s="116">
        <f>BJ7/75*100</f>
        <v>62.666666666666671</v>
      </c>
      <c r="BL7" s="114">
        <v>22</v>
      </c>
      <c r="BM7" s="112">
        <v>28</v>
      </c>
      <c r="BN7" s="112">
        <f>BL7+BM7</f>
        <v>50</v>
      </c>
      <c r="BO7" s="119">
        <f>BN7/75*100</f>
        <v>66.666666666666657</v>
      </c>
      <c r="BP7" s="114">
        <v>21</v>
      </c>
      <c r="BQ7" s="112">
        <v>27</v>
      </c>
      <c r="BR7" s="112">
        <f>BP7+BQ7</f>
        <v>48</v>
      </c>
      <c r="BS7" s="119">
        <f>BR7/75*100</f>
        <v>64</v>
      </c>
      <c r="BT7" s="114">
        <v>23</v>
      </c>
      <c r="BU7" s="112">
        <v>21</v>
      </c>
      <c r="BV7" s="112">
        <f>BT7+BU7</f>
        <v>44</v>
      </c>
      <c r="BW7" s="119">
        <f>BV7/75*100</f>
        <v>58.666666666666664</v>
      </c>
      <c r="BX7" s="120">
        <f t="shared" ref="BX7:BX16" si="0">D7+H7+L7+P7+T7+X7+AB7+AF7+AJ7+AN7+AR7+AV7+AZ7+BD7+BH7+BL7+BP7+BT7</f>
        <v>371</v>
      </c>
      <c r="BY7" s="119">
        <f>BX7/18</f>
        <v>20.611111111111111</v>
      </c>
      <c r="BZ7" s="113">
        <f>BY7/25*100</f>
        <v>82.444444444444443</v>
      </c>
      <c r="CA7" s="114">
        <f>E7+I7+M7+Q7+U7+Y7+AC7+AG7+AK7+AO7+AS7+AW7+BA7+BE7+BI7+BM7+BQ7+BU7</f>
        <v>420</v>
      </c>
      <c r="CB7" s="119">
        <f>CA7/18</f>
        <v>23.333333333333332</v>
      </c>
      <c r="CC7" s="113">
        <f>CB7/50*100</f>
        <v>46.666666666666664</v>
      </c>
    </row>
    <row r="8" spans="1:81" ht="15" thickBot="1">
      <c r="A8" s="121">
        <v>2</v>
      </c>
      <c r="B8" s="122" t="s">
        <v>68</v>
      </c>
      <c r="C8" s="121" t="s">
        <v>67</v>
      </c>
      <c r="D8" s="123">
        <v>20</v>
      </c>
      <c r="E8" s="124">
        <v>37</v>
      </c>
      <c r="F8" s="124">
        <f t="shared" ref="F8:F16" si="1">D8+E8</f>
        <v>57</v>
      </c>
      <c r="G8" s="125">
        <f t="shared" ref="G8:G16" si="2">F8/75*100</f>
        <v>76</v>
      </c>
      <c r="H8" s="126">
        <v>19</v>
      </c>
      <c r="I8" s="124">
        <v>40</v>
      </c>
      <c r="J8" s="124">
        <f t="shared" ref="J8:J16" si="3">H8+I8</f>
        <v>59</v>
      </c>
      <c r="K8" s="127">
        <f t="shared" ref="K8:K16" si="4">J8/75*100</f>
        <v>78.666666666666657</v>
      </c>
      <c r="L8" s="126">
        <v>20</v>
      </c>
      <c r="M8" s="124">
        <v>33</v>
      </c>
      <c r="N8" s="128">
        <f t="shared" ref="N8:N16" si="5">L8+M8</f>
        <v>53</v>
      </c>
      <c r="O8" s="129">
        <f t="shared" ref="O8:O16" si="6">N8/75*100</f>
        <v>70.666666666666671</v>
      </c>
      <c r="P8" s="126">
        <v>20</v>
      </c>
      <c r="Q8" s="124">
        <v>35</v>
      </c>
      <c r="R8" s="128">
        <f t="shared" ref="R8:R16" si="7">P8+Q8</f>
        <v>55</v>
      </c>
      <c r="S8" s="129">
        <f t="shared" ref="S8:S16" si="8">R8/75*100</f>
        <v>73.333333333333329</v>
      </c>
      <c r="T8" s="126">
        <v>23</v>
      </c>
      <c r="U8" s="124">
        <v>26</v>
      </c>
      <c r="V8" s="128">
        <f t="shared" ref="V8:V16" si="9">T8+U8</f>
        <v>49</v>
      </c>
      <c r="W8" s="129">
        <f t="shared" ref="W8:W16" si="10">V8/75*100</f>
        <v>65.333333333333329</v>
      </c>
      <c r="X8" s="123">
        <v>22</v>
      </c>
      <c r="Y8" s="124">
        <v>28</v>
      </c>
      <c r="Z8" s="128">
        <f t="shared" ref="Z8:Z16" si="11">X8+Y8</f>
        <v>50</v>
      </c>
      <c r="AA8" s="129">
        <f t="shared" ref="AA8:AA16" si="12">Z8/75*100</f>
        <v>66.666666666666657</v>
      </c>
      <c r="AB8" s="126">
        <v>23</v>
      </c>
      <c r="AC8" s="124">
        <v>36</v>
      </c>
      <c r="AD8" s="128">
        <f t="shared" ref="AD8:AD16" si="13">AB8+AC8</f>
        <v>59</v>
      </c>
      <c r="AE8" s="129">
        <f t="shared" ref="AE8:AE16" si="14">AD8/75*100</f>
        <v>78.666666666666657</v>
      </c>
      <c r="AF8" s="126">
        <v>23</v>
      </c>
      <c r="AG8" s="124">
        <v>26</v>
      </c>
      <c r="AH8" s="128">
        <f t="shared" ref="AH8:AH16" si="15">AF8+AG8</f>
        <v>49</v>
      </c>
      <c r="AI8" s="129">
        <f t="shared" ref="AI8:AI16" si="16">AH8/75*100</f>
        <v>65.333333333333329</v>
      </c>
      <c r="AJ8" s="123">
        <v>23</v>
      </c>
      <c r="AK8" s="124">
        <v>30</v>
      </c>
      <c r="AL8" s="128">
        <f t="shared" ref="AL8:AL16" si="17">AJ8+AK8</f>
        <v>53</v>
      </c>
      <c r="AM8" s="129">
        <f t="shared" ref="AM8:AM16" si="18">AL8/75*100</f>
        <v>70.666666666666671</v>
      </c>
      <c r="AN8" s="126">
        <v>24</v>
      </c>
      <c r="AO8" s="124">
        <v>31</v>
      </c>
      <c r="AP8" s="128">
        <f t="shared" ref="AP8:AP16" si="19">AN8+AO8</f>
        <v>55</v>
      </c>
      <c r="AQ8" s="129">
        <f t="shared" ref="AQ8:AQ16" si="20">AP8/75*100</f>
        <v>73.333333333333329</v>
      </c>
      <c r="AR8" s="126">
        <v>23</v>
      </c>
      <c r="AS8" s="124">
        <v>27</v>
      </c>
      <c r="AT8" s="128">
        <f t="shared" ref="AT8:AT16" si="21">AR8+AS8</f>
        <v>50</v>
      </c>
      <c r="AU8" s="130">
        <f t="shared" ref="AU8:AU16" si="22">AT8/75*100</f>
        <v>66.666666666666657</v>
      </c>
      <c r="AV8" s="131">
        <v>23</v>
      </c>
      <c r="AW8" s="132">
        <v>25</v>
      </c>
      <c r="AX8" s="133">
        <f t="shared" ref="AX8:AX16" si="23">AV8+AW8</f>
        <v>48</v>
      </c>
      <c r="AY8" s="130">
        <f t="shared" ref="AY8:AY16" si="24">AX8/75*100</f>
        <v>64</v>
      </c>
      <c r="AZ8" s="131">
        <v>23</v>
      </c>
      <c r="BA8" s="132">
        <v>32</v>
      </c>
      <c r="BB8" s="133">
        <f t="shared" ref="BB8:BB16" si="25">AZ8+BA8</f>
        <v>55</v>
      </c>
      <c r="BC8" s="130">
        <f t="shared" ref="BC8:BC16" si="26">BB8/75*100</f>
        <v>73.333333333333329</v>
      </c>
      <c r="BD8" s="131">
        <v>23</v>
      </c>
      <c r="BE8" s="132">
        <v>27</v>
      </c>
      <c r="BF8" s="133">
        <f t="shared" ref="BF8:BF16" si="27">BD8+BE8</f>
        <v>50</v>
      </c>
      <c r="BG8" s="130">
        <f t="shared" ref="BG8:BG16" si="28">BF8/75*100</f>
        <v>66.666666666666657</v>
      </c>
      <c r="BH8" s="131">
        <v>23</v>
      </c>
      <c r="BI8" s="132">
        <v>36</v>
      </c>
      <c r="BJ8" s="133">
        <f t="shared" ref="BJ8:BJ16" si="29">BH8+BI8</f>
        <v>59</v>
      </c>
      <c r="BK8" s="130">
        <f t="shared" ref="BK8:BK16" si="30">BJ8/75*100</f>
        <v>78.666666666666657</v>
      </c>
      <c r="BL8" s="126">
        <v>23</v>
      </c>
      <c r="BM8" s="124">
        <v>35</v>
      </c>
      <c r="BN8" s="112">
        <f t="shared" ref="BN8:BN16" si="31">BL8+BM8</f>
        <v>58</v>
      </c>
      <c r="BO8" s="119">
        <f t="shared" ref="BO8:BO16" si="32">BN8/75*100</f>
        <v>77.333333333333329</v>
      </c>
      <c r="BP8" s="126">
        <v>23</v>
      </c>
      <c r="BQ8" s="124">
        <v>28</v>
      </c>
      <c r="BR8" s="112">
        <f t="shared" ref="BR8:BR16" si="33">BP8+BQ8</f>
        <v>51</v>
      </c>
      <c r="BS8" s="119">
        <f t="shared" ref="BS8:BS16" si="34">BR8/75*100</f>
        <v>68</v>
      </c>
      <c r="BT8" s="126">
        <v>23</v>
      </c>
      <c r="BU8" s="124">
        <v>34</v>
      </c>
      <c r="BV8" s="112">
        <f t="shared" ref="BV8:BV16" si="35">BT8+BU8</f>
        <v>57</v>
      </c>
      <c r="BW8" s="119">
        <f t="shared" ref="BW8:BW16" si="36">BV8/75*100</f>
        <v>76</v>
      </c>
      <c r="BX8" s="120">
        <f t="shared" si="0"/>
        <v>401</v>
      </c>
      <c r="BY8" s="134">
        <f t="shared" ref="BY8:BY16" si="37">BX8/18</f>
        <v>22.277777777777779</v>
      </c>
      <c r="BZ8" s="125">
        <f t="shared" ref="BZ8:BZ16" si="38">BY8/25*100</f>
        <v>89.111111111111114</v>
      </c>
      <c r="CA8" s="114">
        <f t="shared" ref="CA8:CA16" si="39">E8+I8+M8+Q8+U8+Y8+AC8+AG8+AK8+AO8+AS8+AW8+BA8+BE8+BI8+BM8+BQ8+BU8</f>
        <v>566</v>
      </c>
      <c r="CB8" s="134">
        <f t="shared" ref="CB8:CB16" si="40">CA8/18</f>
        <v>31.444444444444443</v>
      </c>
      <c r="CC8" s="125">
        <f t="shared" ref="CC8:CC16" si="41">CB8/50*100</f>
        <v>62.888888888888886</v>
      </c>
    </row>
    <row r="9" spans="1:81" ht="15" thickBot="1">
      <c r="A9" s="121">
        <v>3</v>
      </c>
      <c r="B9" s="122" t="s">
        <v>69</v>
      </c>
      <c r="C9" s="121" t="s">
        <v>70</v>
      </c>
      <c r="D9" s="123">
        <v>21</v>
      </c>
      <c r="E9" s="124">
        <v>37</v>
      </c>
      <c r="F9" s="124">
        <f t="shared" si="1"/>
        <v>58</v>
      </c>
      <c r="G9" s="125">
        <f t="shared" si="2"/>
        <v>77.333333333333329</v>
      </c>
      <c r="H9" s="126">
        <v>17</v>
      </c>
      <c r="I9" s="124">
        <v>40</v>
      </c>
      <c r="J9" s="124">
        <f t="shared" si="3"/>
        <v>57</v>
      </c>
      <c r="K9" s="127">
        <f t="shared" si="4"/>
        <v>76</v>
      </c>
      <c r="L9" s="126">
        <v>21</v>
      </c>
      <c r="M9" s="124">
        <v>37</v>
      </c>
      <c r="N9" s="128">
        <f t="shared" si="5"/>
        <v>58</v>
      </c>
      <c r="O9" s="129">
        <f t="shared" si="6"/>
        <v>77.333333333333329</v>
      </c>
      <c r="P9" s="126">
        <v>23</v>
      </c>
      <c r="Q9" s="124">
        <v>38</v>
      </c>
      <c r="R9" s="128">
        <f t="shared" si="7"/>
        <v>61</v>
      </c>
      <c r="S9" s="129">
        <f t="shared" si="8"/>
        <v>81.333333333333329</v>
      </c>
      <c r="T9" s="126">
        <v>23</v>
      </c>
      <c r="U9" s="124">
        <v>28</v>
      </c>
      <c r="V9" s="128">
        <f t="shared" si="9"/>
        <v>51</v>
      </c>
      <c r="W9" s="129">
        <f t="shared" si="10"/>
        <v>68</v>
      </c>
      <c r="X9" s="123">
        <v>22</v>
      </c>
      <c r="Y9" s="124">
        <v>27</v>
      </c>
      <c r="Z9" s="128">
        <f t="shared" si="11"/>
        <v>49</v>
      </c>
      <c r="AA9" s="129">
        <f t="shared" si="12"/>
        <v>65.333333333333329</v>
      </c>
      <c r="AB9" s="126">
        <v>23</v>
      </c>
      <c r="AC9" s="124">
        <v>30</v>
      </c>
      <c r="AD9" s="128">
        <f t="shared" si="13"/>
        <v>53</v>
      </c>
      <c r="AE9" s="129">
        <f t="shared" si="14"/>
        <v>70.666666666666671</v>
      </c>
      <c r="AF9" s="126">
        <v>24</v>
      </c>
      <c r="AG9" s="124">
        <v>26</v>
      </c>
      <c r="AH9" s="128">
        <f t="shared" si="15"/>
        <v>50</v>
      </c>
      <c r="AI9" s="129">
        <f t="shared" si="16"/>
        <v>66.666666666666657</v>
      </c>
      <c r="AJ9" s="123">
        <v>24</v>
      </c>
      <c r="AK9" s="124">
        <v>31</v>
      </c>
      <c r="AL9" s="128">
        <f t="shared" si="17"/>
        <v>55</v>
      </c>
      <c r="AM9" s="129">
        <f t="shared" si="18"/>
        <v>73.333333333333329</v>
      </c>
      <c r="AN9" s="126">
        <v>23</v>
      </c>
      <c r="AO9" s="124">
        <v>29</v>
      </c>
      <c r="AP9" s="128">
        <f t="shared" si="19"/>
        <v>52</v>
      </c>
      <c r="AQ9" s="129">
        <f t="shared" si="20"/>
        <v>69.333333333333343</v>
      </c>
      <c r="AR9" s="126">
        <v>24</v>
      </c>
      <c r="AS9" s="124">
        <v>31</v>
      </c>
      <c r="AT9" s="128">
        <f t="shared" si="21"/>
        <v>55</v>
      </c>
      <c r="AU9" s="135">
        <f t="shared" si="22"/>
        <v>73.333333333333329</v>
      </c>
      <c r="AV9" s="131">
        <v>24</v>
      </c>
      <c r="AW9" s="132">
        <v>28</v>
      </c>
      <c r="AX9" s="133">
        <f t="shared" si="23"/>
        <v>52</v>
      </c>
      <c r="AY9" s="130">
        <f t="shared" si="24"/>
        <v>69.333333333333343</v>
      </c>
      <c r="AZ9" s="131">
        <v>23</v>
      </c>
      <c r="BA9" s="132">
        <v>34</v>
      </c>
      <c r="BB9" s="133">
        <f t="shared" si="25"/>
        <v>57</v>
      </c>
      <c r="BC9" s="130">
        <f t="shared" si="26"/>
        <v>76</v>
      </c>
      <c r="BD9" s="131">
        <v>23</v>
      </c>
      <c r="BE9" s="132">
        <v>30</v>
      </c>
      <c r="BF9" s="133">
        <f t="shared" si="27"/>
        <v>53</v>
      </c>
      <c r="BG9" s="130">
        <f t="shared" si="28"/>
        <v>70.666666666666671</v>
      </c>
      <c r="BH9" s="131">
        <v>24</v>
      </c>
      <c r="BI9" s="132">
        <v>33</v>
      </c>
      <c r="BJ9" s="133">
        <f t="shared" si="29"/>
        <v>57</v>
      </c>
      <c r="BK9" s="130">
        <f t="shared" si="30"/>
        <v>76</v>
      </c>
      <c r="BL9" s="126">
        <v>24</v>
      </c>
      <c r="BM9" s="124">
        <v>37</v>
      </c>
      <c r="BN9" s="112">
        <f t="shared" si="31"/>
        <v>61</v>
      </c>
      <c r="BO9" s="119">
        <f t="shared" si="32"/>
        <v>81.333333333333329</v>
      </c>
      <c r="BP9" s="126">
        <v>24</v>
      </c>
      <c r="BQ9" s="124">
        <v>28</v>
      </c>
      <c r="BR9" s="112">
        <f t="shared" si="33"/>
        <v>52</v>
      </c>
      <c r="BS9" s="119">
        <f t="shared" si="34"/>
        <v>69.333333333333343</v>
      </c>
      <c r="BT9" s="126">
        <v>24</v>
      </c>
      <c r="BU9" s="124">
        <v>38</v>
      </c>
      <c r="BV9" s="112">
        <f t="shared" si="35"/>
        <v>62</v>
      </c>
      <c r="BW9" s="119">
        <f t="shared" si="36"/>
        <v>82.666666666666671</v>
      </c>
      <c r="BX9" s="120">
        <f t="shared" si="0"/>
        <v>411</v>
      </c>
      <c r="BY9" s="134">
        <f t="shared" si="37"/>
        <v>22.833333333333332</v>
      </c>
      <c r="BZ9" s="125">
        <f t="shared" si="38"/>
        <v>91.333333333333329</v>
      </c>
      <c r="CA9" s="114">
        <f t="shared" si="39"/>
        <v>582</v>
      </c>
      <c r="CB9" s="134">
        <f t="shared" si="40"/>
        <v>32.333333333333336</v>
      </c>
      <c r="CC9" s="125">
        <f t="shared" si="41"/>
        <v>64.666666666666671</v>
      </c>
    </row>
    <row r="10" spans="1:81" ht="15" thickBot="1">
      <c r="A10" s="121">
        <v>4</v>
      </c>
      <c r="B10" s="122" t="s">
        <v>71</v>
      </c>
      <c r="C10" s="121" t="s">
        <v>72</v>
      </c>
      <c r="D10" s="123">
        <v>20</v>
      </c>
      <c r="E10" s="124">
        <v>36</v>
      </c>
      <c r="F10" s="124">
        <f t="shared" si="1"/>
        <v>56</v>
      </c>
      <c r="G10" s="125">
        <f t="shared" si="2"/>
        <v>74.666666666666671</v>
      </c>
      <c r="H10" s="126">
        <v>20</v>
      </c>
      <c r="I10" s="124">
        <v>40</v>
      </c>
      <c r="J10" s="124">
        <f t="shared" si="3"/>
        <v>60</v>
      </c>
      <c r="K10" s="127">
        <f t="shared" si="4"/>
        <v>80</v>
      </c>
      <c r="L10" s="126">
        <v>21</v>
      </c>
      <c r="M10" s="124">
        <v>38</v>
      </c>
      <c r="N10" s="128">
        <f t="shared" si="5"/>
        <v>59</v>
      </c>
      <c r="O10" s="129">
        <f t="shared" si="6"/>
        <v>78.666666666666657</v>
      </c>
      <c r="P10" s="126">
        <v>23</v>
      </c>
      <c r="Q10" s="124">
        <v>39</v>
      </c>
      <c r="R10" s="128">
        <f t="shared" si="7"/>
        <v>62</v>
      </c>
      <c r="S10" s="129">
        <f t="shared" si="8"/>
        <v>82.666666666666671</v>
      </c>
      <c r="T10" s="126">
        <v>24</v>
      </c>
      <c r="U10" s="124">
        <v>30</v>
      </c>
      <c r="V10" s="128">
        <f t="shared" si="9"/>
        <v>54</v>
      </c>
      <c r="W10" s="129">
        <f t="shared" si="10"/>
        <v>72</v>
      </c>
      <c r="X10" s="123">
        <v>22</v>
      </c>
      <c r="Y10" s="124">
        <v>25</v>
      </c>
      <c r="Z10" s="128">
        <f t="shared" si="11"/>
        <v>47</v>
      </c>
      <c r="AA10" s="129">
        <f t="shared" si="12"/>
        <v>62.666666666666671</v>
      </c>
      <c r="AB10" s="126">
        <v>24</v>
      </c>
      <c r="AC10" s="124">
        <v>37</v>
      </c>
      <c r="AD10" s="128">
        <f t="shared" si="13"/>
        <v>61</v>
      </c>
      <c r="AE10" s="129">
        <f t="shared" si="14"/>
        <v>81.333333333333329</v>
      </c>
      <c r="AF10" s="126">
        <v>24</v>
      </c>
      <c r="AG10" s="124">
        <v>33</v>
      </c>
      <c r="AH10" s="128">
        <f t="shared" si="15"/>
        <v>57</v>
      </c>
      <c r="AI10" s="129">
        <f t="shared" si="16"/>
        <v>76</v>
      </c>
      <c r="AJ10" s="123">
        <v>24</v>
      </c>
      <c r="AK10" s="124">
        <v>38</v>
      </c>
      <c r="AL10" s="128">
        <f t="shared" si="17"/>
        <v>62</v>
      </c>
      <c r="AM10" s="129">
        <f t="shared" si="18"/>
        <v>82.666666666666671</v>
      </c>
      <c r="AN10" s="126">
        <v>24</v>
      </c>
      <c r="AO10" s="124">
        <v>33</v>
      </c>
      <c r="AP10" s="128">
        <f t="shared" si="19"/>
        <v>57</v>
      </c>
      <c r="AQ10" s="129">
        <f t="shared" si="20"/>
        <v>76</v>
      </c>
      <c r="AR10" s="126">
        <v>24</v>
      </c>
      <c r="AS10" s="124">
        <v>29</v>
      </c>
      <c r="AT10" s="128">
        <f t="shared" si="21"/>
        <v>53</v>
      </c>
      <c r="AU10" s="130">
        <f t="shared" si="22"/>
        <v>70.666666666666671</v>
      </c>
      <c r="AV10" s="131">
        <v>24</v>
      </c>
      <c r="AW10" s="132">
        <v>28</v>
      </c>
      <c r="AX10" s="133">
        <f t="shared" si="23"/>
        <v>52</v>
      </c>
      <c r="AY10" s="130">
        <f t="shared" si="24"/>
        <v>69.333333333333343</v>
      </c>
      <c r="AZ10" s="131">
        <v>24</v>
      </c>
      <c r="BA10" s="132">
        <v>31</v>
      </c>
      <c r="BB10" s="133">
        <f t="shared" si="25"/>
        <v>55</v>
      </c>
      <c r="BC10" s="130">
        <f t="shared" si="26"/>
        <v>73.333333333333329</v>
      </c>
      <c r="BD10" s="131">
        <v>24</v>
      </c>
      <c r="BE10" s="132">
        <v>32</v>
      </c>
      <c r="BF10" s="133">
        <f t="shared" si="27"/>
        <v>56</v>
      </c>
      <c r="BG10" s="130">
        <f t="shared" si="28"/>
        <v>74.666666666666671</v>
      </c>
      <c r="BH10" s="131">
        <v>24</v>
      </c>
      <c r="BI10" s="132">
        <v>30</v>
      </c>
      <c r="BJ10" s="133">
        <f t="shared" si="29"/>
        <v>54</v>
      </c>
      <c r="BK10" s="135">
        <f t="shared" si="30"/>
        <v>72</v>
      </c>
      <c r="BL10" s="126">
        <v>24</v>
      </c>
      <c r="BM10" s="124">
        <v>35</v>
      </c>
      <c r="BN10" s="112">
        <f t="shared" si="31"/>
        <v>59</v>
      </c>
      <c r="BO10" s="119">
        <f t="shared" si="32"/>
        <v>78.666666666666657</v>
      </c>
      <c r="BP10" s="126">
        <v>24</v>
      </c>
      <c r="BQ10" s="124">
        <v>30</v>
      </c>
      <c r="BR10" s="112">
        <f t="shared" si="33"/>
        <v>54</v>
      </c>
      <c r="BS10" s="119">
        <f t="shared" si="34"/>
        <v>72</v>
      </c>
      <c r="BT10" s="126">
        <v>24</v>
      </c>
      <c r="BU10" s="124">
        <v>35</v>
      </c>
      <c r="BV10" s="112">
        <f t="shared" si="35"/>
        <v>59</v>
      </c>
      <c r="BW10" s="119">
        <f t="shared" si="36"/>
        <v>78.666666666666657</v>
      </c>
      <c r="BX10" s="120">
        <f t="shared" si="0"/>
        <v>418</v>
      </c>
      <c r="BY10" s="134">
        <f t="shared" si="37"/>
        <v>23.222222222222221</v>
      </c>
      <c r="BZ10" s="125">
        <f t="shared" si="38"/>
        <v>92.888888888888886</v>
      </c>
      <c r="CA10" s="114">
        <f t="shared" si="39"/>
        <v>599</v>
      </c>
      <c r="CB10" s="134">
        <f t="shared" si="40"/>
        <v>33.277777777777779</v>
      </c>
      <c r="CC10" s="125">
        <f t="shared" si="41"/>
        <v>66.555555555555557</v>
      </c>
    </row>
    <row r="11" spans="1:81" ht="15" thickBot="1">
      <c r="A11" s="121">
        <v>5</v>
      </c>
      <c r="B11" s="122" t="s">
        <v>73</v>
      </c>
      <c r="C11" s="121" t="s">
        <v>74</v>
      </c>
      <c r="D11" s="123">
        <v>23</v>
      </c>
      <c r="E11" s="124">
        <v>37</v>
      </c>
      <c r="F11" s="124">
        <f t="shared" si="1"/>
        <v>60</v>
      </c>
      <c r="G11" s="125">
        <f t="shared" si="2"/>
        <v>80</v>
      </c>
      <c r="H11" s="126">
        <v>22</v>
      </c>
      <c r="I11" s="124">
        <v>40</v>
      </c>
      <c r="J11" s="124">
        <f t="shared" si="3"/>
        <v>62</v>
      </c>
      <c r="K11" s="127">
        <f t="shared" si="4"/>
        <v>82.666666666666671</v>
      </c>
      <c r="L11" s="126">
        <v>21</v>
      </c>
      <c r="M11" s="124">
        <v>39</v>
      </c>
      <c r="N11" s="128">
        <f t="shared" si="5"/>
        <v>60</v>
      </c>
      <c r="O11" s="129">
        <f t="shared" si="6"/>
        <v>80</v>
      </c>
      <c r="P11" s="126">
        <v>23</v>
      </c>
      <c r="Q11" s="124">
        <v>39</v>
      </c>
      <c r="R11" s="128">
        <f t="shared" si="7"/>
        <v>62</v>
      </c>
      <c r="S11" s="129">
        <f t="shared" si="8"/>
        <v>82.666666666666671</v>
      </c>
      <c r="T11" s="126">
        <v>24</v>
      </c>
      <c r="U11" s="124">
        <v>27</v>
      </c>
      <c r="V11" s="128">
        <f t="shared" si="9"/>
        <v>51</v>
      </c>
      <c r="W11" s="129">
        <f t="shared" si="10"/>
        <v>68</v>
      </c>
      <c r="X11" s="123">
        <v>22</v>
      </c>
      <c r="Y11" s="124">
        <v>25</v>
      </c>
      <c r="Z11" s="128">
        <f t="shared" si="11"/>
        <v>47</v>
      </c>
      <c r="AA11" s="129">
        <f t="shared" si="12"/>
        <v>62.666666666666671</v>
      </c>
      <c r="AB11" s="126">
        <v>24</v>
      </c>
      <c r="AC11" s="124">
        <v>36</v>
      </c>
      <c r="AD11" s="128">
        <f t="shared" si="13"/>
        <v>60</v>
      </c>
      <c r="AE11" s="129">
        <f t="shared" si="14"/>
        <v>80</v>
      </c>
      <c r="AF11" s="126">
        <v>24</v>
      </c>
      <c r="AG11" s="124">
        <v>28</v>
      </c>
      <c r="AH11" s="128">
        <f t="shared" si="15"/>
        <v>52</v>
      </c>
      <c r="AI11" s="129">
        <f t="shared" si="16"/>
        <v>69.333333333333343</v>
      </c>
      <c r="AJ11" s="123">
        <v>24</v>
      </c>
      <c r="AK11" s="124">
        <v>32</v>
      </c>
      <c r="AL11" s="128">
        <f t="shared" si="17"/>
        <v>56</v>
      </c>
      <c r="AM11" s="129">
        <f t="shared" si="18"/>
        <v>74.666666666666671</v>
      </c>
      <c r="AN11" s="126">
        <v>24</v>
      </c>
      <c r="AO11" s="124">
        <v>32</v>
      </c>
      <c r="AP11" s="128">
        <f t="shared" si="19"/>
        <v>56</v>
      </c>
      <c r="AQ11" s="129">
        <f t="shared" si="20"/>
        <v>74.666666666666671</v>
      </c>
      <c r="AR11" s="126">
        <v>24</v>
      </c>
      <c r="AS11" s="124">
        <v>27</v>
      </c>
      <c r="AT11" s="128">
        <f t="shared" si="21"/>
        <v>51</v>
      </c>
      <c r="AU11" s="130">
        <f t="shared" si="22"/>
        <v>68</v>
      </c>
      <c r="AV11" s="131">
        <v>24</v>
      </c>
      <c r="AW11" s="132">
        <v>22</v>
      </c>
      <c r="AX11" s="133">
        <f t="shared" si="23"/>
        <v>46</v>
      </c>
      <c r="AY11" s="130">
        <f t="shared" si="24"/>
        <v>61.333333333333329</v>
      </c>
      <c r="AZ11" s="131">
        <v>24</v>
      </c>
      <c r="BA11" s="132">
        <v>31</v>
      </c>
      <c r="BB11" s="133">
        <f t="shared" si="25"/>
        <v>55</v>
      </c>
      <c r="BC11" s="130">
        <f t="shared" si="26"/>
        <v>73.333333333333329</v>
      </c>
      <c r="BD11" s="131">
        <v>24</v>
      </c>
      <c r="BE11" s="132">
        <v>25</v>
      </c>
      <c r="BF11" s="133">
        <f t="shared" si="27"/>
        <v>49</v>
      </c>
      <c r="BG11" s="130">
        <f t="shared" si="28"/>
        <v>65.333333333333329</v>
      </c>
      <c r="BH11" s="131">
        <v>24</v>
      </c>
      <c r="BI11" s="132">
        <v>30</v>
      </c>
      <c r="BJ11" s="133">
        <f t="shared" si="29"/>
        <v>54</v>
      </c>
      <c r="BK11" s="130">
        <f t="shared" si="30"/>
        <v>72</v>
      </c>
      <c r="BL11" s="126">
        <v>24</v>
      </c>
      <c r="BM11" s="124">
        <v>27</v>
      </c>
      <c r="BN11" s="112">
        <f t="shared" si="31"/>
        <v>51</v>
      </c>
      <c r="BO11" s="119">
        <f t="shared" si="32"/>
        <v>68</v>
      </c>
      <c r="BP11" s="126">
        <v>24</v>
      </c>
      <c r="BQ11" s="124">
        <v>39</v>
      </c>
      <c r="BR11" s="112">
        <f t="shared" si="33"/>
        <v>63</v>
      </c>
      <c r="BS11" s="119">
        <f t="shared" si="34"/>
        <v>84</v>
      </c>
      <c r="BT11" s="126">
        <v>24</v>
      </c>
      <c r="BU11" s="124">
        <v>30</v>
      </c>
      <c r="BV11" s="112">
        <f t="shared" si="35"/>
        <v>54</v>
      </c>
      <c r="BW11" s="119">
        <f t="shared" si="36"/>
        <v>72</v>
      </c>
      <c r="BX11" s="120">
        <f t="shared" si="0"/>
        <v>423</v>
      </c>
      <c r="BY11" s="134">
        <f t="shared" si="37"/>
        <v>23.5</v>
      </c>
      <c r="BZ11" s="125">
        <f t="shared" si="38"/>
        <v>94</v>
      </c>
      <c r="CA11" s="114">
        <f t="shared" si="39"/>
        <v>566</v>
      </c>
      <c r="CB11" s="134">
        <f t="shared" si="40"/>
        <v>31.444444444444443</v>
      </c>
      <c r="CC11" s="125">
        <f t="shared" si="41"/>
        <v>62.888888888888886</v>
      </c>
    </row>
    <row r="12" spans="1:81" ht="15" thickBot="1">
      <c r="A12" s="121">
        <v>6</v>
      </c>
      <c r="B12" s="122" t="s">
        <v>75</v>
      </c>
      <c r="C12" s="121" t="s">
        <v>76</v>
      </c>
      <c r="D12" s="123">
        <v>20</v>
      </c>
      <c r="E12" s="124">
        <v>36</v>
      </c>
      <c r="F12" s="124">
        <f t="shared" si="1"/>
        <v>56</v>
      </c>
      <c r="G12" s="125">
        <f t="shared" si="2"/>
        <v>74.666666666666671</v>
      </c>
      <c r="H12" s="126">
        <v>22</v>
      </c>
      <c r="I12" s="124">
        <v>35</v>
      </c>
      <c r="J12" s="124">
        <f t="shared" si="3"/>
        <v>57</v>
      </c>
      <c r="K12" s="127">
        <f t="shared" si="4"/>
        <v>76</v>
      </c>
      <c r="L12" s="126">
        <v>20</v>
      </c>
      <c r="M12" s="124">
        <v>36</v>
      </c>
      <c r="N12" s="128">
        <f t="shared" si="5"/>
        <v>56</v>
      </c>
      <c r="O12" s="129">
        <f t="shared" si="6"/>
        <v>74.666666666666671</v>
      </c>
      <c r="P12" s="126">
        <v>22</v>
      </c>
      <c r="Q12" s="124">
        <v>36</v>
      </c>
      <c r="R12" s="128">
        <f t="shared" si="7"/>
        <v>58</v>
      </c>
      <c r="S12" s="129">
        <f t="shared" si="8"/>
        <v>77.333333333333329</v>
      </c>
      <c r="T12" s="126">
        <v>23</v>
      </c>
      <c r="U12" s="124">
        <v>30</v>
      </c>
      <c r="V12" s="128">
        <f t="shared" si="9"/>
        <v>53</v>
      </c>
      <c r="W12" s="129">
        <f t="shared" si="10"/>
        <v>70.666666666666671</v>
      </c>
      <c r="X12" s="123">
        <v>22</v>
      </c>
      <c r="Y12" s="124">
        <v>28</v>
      </c>
      <c r="Z12" s="128">
        <f t="shared" si="11"/>
        <v>50</v>
      </c>
      <c r="AA12" s="129">
        <f t="shared" si="12"/>
        <v>66.666666666666657</v>
      </c>
      <c r="AB12" s="126">
        <v>23</v>
      </c>
      <c r="AC12" s="124">
        <v>35</v>
      </c>
      <c r="AD12" s="128">
        <f t="shared" si="13"/>
        <v>58</v>
      </c>
      <c r="AE12" s="129">
        <f t="shared" si="14"/>
        <v>77.333333333333329</v>
      </c>
      <c r="AF12" s="126">
        <v>23</v>
      </c>
      <c r="AG12" s="124">
        <v>30</v>
      </c>
      <c r="AH12" s="128">
        <f t="shared" si="15"/>
        <v>53</v>
      </c>
      <c r="AI12" s="129">
        <f t="shared" si="16"/>
        <v>70.666666666666671</v>
      </c>
      <c r="AJ12" s="123">
        <v>23</v>
      </c>
      <c r="AK12" s="124">
        <v>35</v>
      </c>
      <c r="AL12" s="128">
        <f t="shared" si="17"/>
        <v>58</v>
      </c>
      <c r="AM12" s="129">
        <f t="shared" si="18"/>
        <v>77.333333333333329</v>
      </c>
      <c r="AN12" s="126">
        <v>23</v>
      </c>
      <c r="AO12" s="124">
        <v>29</v>
      </c>
      <c r="AP12" s="128">
        <f t="shared" si="19"/>
        <v>52</v>
      </c>
      <c r="AQ12" s="129">
        <f t="shared" si="20"/>
        <v>69.333333333333343</v>
      </c>
      <c r="AR12" s="126">
        <v>24</v>
      </c>
      <c r="AS12" s="124">
        <v>30</v>
      </c>
      <c r="AT12" s="128">
        <f t="shared" si="21"/>
        <v>54</v>
      </c>
      <c r="AU12" s="130">
        <f t="shared" si="22"/>
        <v>72</v>
      </c>
      <c r="AV12" s="131">
        <v>23</v>
      </c>
      <c r="AW12" s="132">
        <v>24</v>
      </c>
      <c r="AX12" s="133">
        <f t="shared" si="23"/>
        <v>47</v>
      </c>
      <c r="AY12" s="130">
        <f t="shared" si="24"/>
        <v>62.666666666666671</v>
      </c>
      <c r="AZ12" s="131">
        <v>22</v>
      </c>
      <c r="BA12" s="132">
        <v>37</v>
      </c>
      <c r="BB12" s="133">
        <f t="shared" si="25"/>
        <v>59</v>
      </c>
      <c r="BC12" s="130">
        <f t="shared" si="26"/>
        <v>78.666666666666657</v>
      </c>
      <c r="BD12" s="131">
        <v>22</v>
      </c>
      <c r="BE12" s="132">
        <v>31</v>
      </c>
      <c r="BF12" s="133">
        <f t="shared" si="27"/>
        <v>53</v>
      </c>
      <c r="BG12" s="130">
        <f t="shared" si="28"/>
        <v>70.666666666666671</v>
      </c>
      <c r="BH12" s="131">
        <v>24</v>
      </c>
      <c r="BI12" s="132">
        <v>32</v>
      </c>
      <c r="BJ12" s="133">
        <f t="shared" si="29"/>
        <v>56</v>
      </c>
      <c r="BK12" s="130">
        <f t="shared" si="30"/>
        <v>74.666666666666671</v>
      </c>
      <c r="BL12" s="126">
        <v>24</v>
      </c>
      <c r="BM12" s="124">
        <v>35</v>
      </c>
      <c r="BN12" s="112">
        <f t="shared" si="31"/>
        <v>59</v>
      </c>
      <c r="BO12" s="119">
        <f t="shared" si="32"/>
        <v>78.666666666666657</v>
      </c>
      <c r="BP12" s="126">
        <v>23</v>
      </c>
      <c r="BQ12" s="124">
        <v>28</v>
      </c>
      <c r="BR12" s="112">
        <f t="shared" si="33"/>
        <v>51</v>
      </c>
      <c r="BS12" s="119">
        <f t="shared" si="34"/>
        <v>68</v>
      </c>
      <c r="BT12" s="126">
        <v>24</v>
      </c>
      <c r="BU12" s="124">
        <v>32</v>
      </c>
      <c r="BV12" s="112">
        <f t="shared" si="35"/>
        <v>56</v>
      </c>
      <c r="BW12" s="119">
        <f t="shared" si="36"/>
        <v>74.666666666666671</v>
      </c>
      <c r="BX12" s="120">
        <f t="shared" si="0"/>
        <v>407</v>
      </c>
      <c r="BY12" s="134">
        <f t="shared" si="37"/>
        <v>22.611111111111111</v>
      </c>
      <c r="BZ12" s="125">
        <f t="shared" si="38"/>
        <v>90.444444444444443</v>
      </c>
      <c r="CA12" s="114">
        <f t="shared" si="39"/>
        <v>579</v>
      </c>
      <c r="CB12" s="134">
        <f t="shared" si="40"/>
        <v>32.166666666666664</v>
      </c>
      <c r="CC12" s="125">
        <f t="shared" si="41"/>
        <v>64.333333333333329</v>
      </c>
    </row>
    <row r="13" spans="1:81" ht="15" thickBot="1">
      <c r="A13" s="121">
        <v>7</v>
      </c>
      <c r="B13" s="122" t="s">
        <v>77</v>
      </c>
      <c r="C13" s="121" t="s">
        <v>78</v>
      </c>
      <c r="D13" s="123">
        <v>22</v>
      </c>
      <c r="E13" s="124">
        <v>37</v>
      </c>
      <c r="F13" s="124">
        <f t="shared" si="1"/>
        <v>59</v>
      </c>
      <c r="G13" s="125">
        <f t="shared" si="2"/>
        <v>78.666666666666657</v>
      </c>
      <c r="H13" s="126">
        <v>23</v>
      </c>
      <c r="I13" s="124">
        <v>40</v>
      </c>
      <c r="J13" s="124">
        <f t="shared" si="3"/>
        <v>63</v>
      </c>
      <c r="K13" s="127">
        <f t="shared" si="4"/>
        <v>84</v>
      </c>
      <c r="L13" s="126">
        <v>20</v>
      </c>
      <c r="M13" s="124">
        <v>29</v>
      </c>
      <c r="N13" s="128">
        <f t="shared" si="5"/>
        <v>49</v>
      </c>
      <c r="O13" s="129">
        <f t="shared" si="6"/>
        <v>65.333333333333329</v>
      </c>
      <c r="P13" s="126">
        <v>22</v>
      </c>
      <c r="Q13" s="124">
        <v>37</v>
      </c>
      <c r="R13" s="128">
        <f t="shared" si="7"/>
        <v>59</v>
      </c>
      <c r="S13" s="129">
        <f t="shared" si="8"/>
        <v>78.666666666666657</v>
      </c>
      <c r="T13" s="126">
        <v>23</v>
      </c>
      <c r="U13" s="124">
        <v>28</v>
      </c>
      <c r="V13" s="128">
        <f t="shared" si="9"/>
        <v>51</v>
      </c>
      <c r="W13" s="129">
        <f t="shared" si="10"/>
        <v>68</v>
      </c>
      <c r="X13" s="123">
        <v>22</v>
      </c>
      <c r="Y13" s="124">
        <v>33</v>
      </c>
      <c r="Z13" s="128">
        <f t="shared" si="11"/>
        <v>55</v>
      </c>
      <c r="AA13" s="129">
        <f t="shared" si="12"/>
        <v>73.333333333333329</v>
      </c>
      <c r="AB13" s="126">
        <v>23</v>
      </c>
      <c r="AC13" s="124">
        <v>33</v>
      </c>
      <c r="AD13" s="128">
        <f t="shared" si="13"/>
        <v>56</v>
      </c>
      <c r="AE13" s="129">
        <f t="shared" si="14"/>
        <v>74.666666666666671</v>
      </c>
      <c r="AF13" s="126">
        <v>23</v>
      </c>
      <c r="AG13" s="124">
        <v>22</v>
      </c>
      <c r="AH13" s="128">
        <f t="shared" si="15"/>
        <v>45</v>
      </c>
      <c r="AI13" s="129">
        <f t="shared" si="16"/>
        <v>60</v>
      </c>
      <c r="AJ13" s="123">
        <v>23</v>
      </c>
      <c r="AK13" s="124">
        <v>34</v>
      </c>
      <c r="AL13" s="128">
        <f t="shared" si="17"/>
        <v>57</v>
      </c>
      <c r="AM13" s="129">
        <f t="shared" si="18"/>
        <v>76</v>
      </c>
      <c r="AN13" s="126">
        <v>23</v>
      </c>
      <c r="AO13" s="124">
        <v>26</v>
      </c>
      <c r="AP13" s="128">
        <f t="shared" si="19"/>
        <v>49</v>
      </c>
      <c r="AQ13" s="129">
        <f t="shared" si="20"/>
        <v>65.333333333333329</v>
      </c>
      <c r="AR13" s="126">
        <v>23</v>
      </c>
      <c r="AS13" s="124">
        <v>37</v>
      </c>
      <c r="AT13" s="128">
        <f t="shared" si="21"/>
        <v>60</v>
      </c>
      <c r="AU13" s="130">
        <f t="shared" si="22"/>
        <v>80</v>
      </c>
      <c r="AV13" s="131">
        <v>23</v>
      </c>
      <c r="AW13" s="132">
        <v>30</v>
      </c>
      <c r="AX13" s="133">
        <f t="shared" si="23"/>
        <v>53</v>
      </c>
      <c r="AY13" s="130">
        <f t="shared" si="24"/>
        <v>70.666666666666671</v>
      </c>
      <c r="AZ13" s="131">
        <v>23</v>
      </c>
      <c r="BA13" s="132">
        <v>23</v>
      </c>
      <c r="BB13" s="133">
        <f t="shared" si="25"/>
        <v>46</v>
      </c>
      <c r="BC13" s="130">
        <f t="shared" si="26"/>
        <v>61.333333333333329</v>
      </c>
      <c r="BD13" s="131">
        <v>23</v>
      </c>
      <c r="BE13" s="132">
        <v>27</v>
      </c>
      <c r="BF13" s="133">
        <f t="shared" si="27"/>
        <v>50</v>
      </c>
      <c r="BG13" s="130">
        <f t="shared" si="28"/>
        <v>66.666666666666657</v>
      </c>
      <c r="BH13" s="131">
        <v>24</v>
      </c>
      <c r="BI13" s="132">
        <v>30</v>
      </c>
      <c r="BJ13" s="133">
        <f t="shared" si="29"/>
        <v>54</v>
      </c>
      <c r="BK13" s="130">
        <f t="shared" si="30"/>
        <v>72</v>
      </c>
      <c r="BL13" s="126">
        <v>24</v>
      </c>
      <c r="BM13" s="124">
        <v>21</v>
      </c>
      <c r="BN13" s="112">
        <f t="shared" si="31"/>
        <v>45</v>
      </c>
      <c r="BO13" s="119">
        <f t="shared" si="32"/>
        <v>60</v>
      </c>
      <c r="BP13" s="126">
        <v>23</v>
      </c>
      <c r="BQ13" s="124">
        <v>27</v>
      </c>
      <c r="BR13" s="112">
        <f t="shared" si="33"/>
        <v>50</v>
      </c>
      <c r="BS13" s="119">
        <f t="shared" si="34"/>
        <v>66.666666666666657</v>
      </c>
      <c r="BT13" s="126">
        <v>23</v>
      </c>
      <c r="BU13" s="124">
        <v>29</v>
      </c>
      <c r="BV13" s="112">
        <f t="shared" si="35"/>
        <v>52</v>
      </c>
      <c r="BW13" s="119">
        <f t="shared" si="36"/>
        <v>69.333333333333343</v>
      </c>
      <c r="BX13" s="120">
        <f t="shared" si="0"/>
        <v>410</v>
      </c>
      <c r="BY13" s="134">
        <f t="shared" si="37"/>
        <v>22.777777777777779</v>
      </c>
      <c r="BZ13" s="125">
        <f t="shared" si="38"/>
        <v>91.111111111111114</v>
      </c>
      <c r="CA13" s="114">
        <f t="shared" si="39"/>
        <v>543</v>
      </c>
      <c r="CB13" s="134">
        <f t="shared" si="40"/>
        <v>30.166666666666668</v>
      </c>
      <c r="CC13" s="125">
        <f t="shared" si="41"/>
        <v>60.333333333333336</v>
      </c>
    </row>
    <row r="14" spans="1:81" ht="15" thickBot="1">
      <c r="A14" s="121">
        <v>8</v>
      </c>
      <c r="B14" s="122" t="s">
        <v>80</v>
      </c>
      <c r="C14" s="121" t="s">
        <v>79</v>
      </c>
      <c r="D14" s="123">
        <v>17</v>
      </c>
      <c r="E14" s="124">
        <v>36</v>
      </c>
      <c r="F14" s="124">
        <f t="shared" si="1"/>
        <v>53</v>
      </c>
      <c r="G14" s="125">
        <f t="shared" si="2"/>
        <v>70.666666666666671</v>
      </c>
      <c r="H14" s="126">
        <v>19</v>
      </c>
      <c r="I14" s="124">
        <v>40</v>
      </c>
      <c r="J14" s="124">
        <f t="shared" si="3"/>
        <v>59</v>
      </c>
      <c r="K14" s="127">
        <f t="shared" si="4"/>
        <v>78.666666666666657</v>
      </c>
      <c r="L14" s="126">
        <v>19</v>
      </c>
      <c r="M14" s="124">
        <v>35</v>
      </c>
      <c r="N14" s="128">
        <f t="shared" si="5"/>
        <v>54</v>
      </c>
      <c r="O14" s="129">
        <f t="shared" si="6"/>
        <v>72</v>
      </c>
      <c r="P14" s="126">
        <v>22</v>
      </c>
      <c r="Q14" s="124">
        <v>38</v>
      </c>
      <c r="R14" s="128">
        <f t="shared" si="7"/>
        <v>60</v>
      </c>
      <c r="S14" s="129">
        <f t="shared" si="8"/>
        <v>80</v>
      </c>
      <c r="T14" s="126">
        <v>22</v>
      </c>
      <c r="U14" s="124">
        <v>22</v>
      </c>
      <c r="V14" s="128">
        <f t="shared" si="9"/>
        <v>44</v>
      </c>
      <c r="W14" s="129">
        <f t="shared" si="10"/>
        <v>58.666666666666664</v>
      </c>
      <c r="X14" s="123">
        <v>17</v>
      </c>
      <c r="Y14" s="124">
        <v>24</v>
      </c>
      <c r="Z14" s="128">
        <f t="shared" si="11"/>
        <v>41</v>
      </c>
      <c r="AA14" s="129">
        <f t="shared" si="12"/>
        <v>54.666666666666664</v>
      </c>
      <c r="AB14" s="126">
        <v>21</v>
      </c>
      <c r="AC14" s="124">
        <v>10</v>
      </c>
      <c r="AD14" s="128">
        <f t="shared" si="13"/>
        <v>31</v>
      </c>
      <c r="AE14" s="162">
        <f t="shared" si="14"/>
        <v>41.333333333333336</v>
      </c>
      <c r="AF14" s="126">
        <v>21</v>
      </c>
      <c r="AG14" s="124">
        <v>20</v>
      </c>
      <c r="AH14" s="128">
        <f t="shared" si="15"/>
        <v>41</v>
      </c>
      <c r="AI14" s="129">
        <f t="shared" si="16"/>
        <v>54.666666666666664</v>
      </c>
      <c r="AJ14" s="123">
        <v>22</v>
      </c>
      <c r="AK14" s="124">
        <v>28</v>
      </c>
      <c r="AL14" s="128">
        <f t="shared" si="17"/>
        <v>50</v>
      </c>
      <c r="AM14" s="129">
        <f t="shared" si="18"/>
        <v>66.666666666666657</v>
      </c>
      <c r="AN14" s="126">
        <v>23</v>
      </c>
      <c r="AO14" s="124">
        <v>20</v>
      </c>
      <c r="AP14" s="128">
        <f t="shared" si="19"/>
        <v>43</v>
      </c>
      <c r="AQ14" s="129">
        <f t="shared" si="20"/>
        <v>57.333333333333336</v>
      </c>
      <c r="AR14" s="126">
        <v>21</v>
      </c>
      <c r="AS14" s="124">
        <v>26</v>
      </c>
      <c r="AT14" s="128">
        <f t="shared" si="21"/>
        <v>47</v>
      </c>
      <c r="AU14" s="130">
        <f t="shared" si="22"/>
        <v>62.666666666666671</v>
      </c>
      <c r="AV14" s="131">
        <v>23</v>
      </c>
      <c r="AW14" s="132">
        <v>27</v>
      </c>
      <c r="AX14" s="133">
        <f t="shared" si="23"/>
        <v>50</v>
      </c>
      <c r="AY14" s="130">
        <f t="shared" si="24"/>
        <v>66.666666666666657</v>
      </c>
      <c r="AZ14" s="131">
        <v>20</v>
      </c>
      <c r="BA14" s="132">
        <v>27</v>
      </c>
      <c r="BB14" s="133">
        <f t="shared" si="25"/>
        <v>47</v>
      </c>
      <c r="BC14" s="130">
        <f t="shared" si="26"/>
        <v>62.666666666666671</v>
      </c>
      <c r="BD14" s="131">
        <v>20</v>
      </c>
      <c r="BE14" s="132">
        <v>18</v>
      </c>
      <c r="BF14" s="133">
        <f t="shared" si="27"/>
        <v>38</v>
      </c>
      <c r="BG14" s="130">
        <f t="shared" si="28"/>
        <v>50.666666666666671</v>
      </c>
      <c r="BH14" s="131">
        <v>19</v>
      </c>
      <c r="BI14" s="132">
        <v>24</v>
      </c>
      <c r="BJ14" s="133">
        <f t="shared" si="29"/>
        <v>43</v>
      </c>
      <c r="BK14" s="130">
        <f t="shared" si="30"/>
        <v>57.333333333333336</v>
      </c>
      <c r="BL14" s="126">
        <v>20</v>
      </c>
      <c r="BM14" s="124">
        <v>24</v>
      </c>
      <c r="BN14" s="112">
        <f t="shared" si="31"/>
        <v>44</v>
      </c>
      <c r="BO14" s="119">
        <f t="shared" si="32"/>
        <v>58.666666666666664</v>
      </c>
      <c r="BP14" s="126">
        <v>20</v>
      </c>
      <c r="BQ14" s="124">
        <v>23</v>
      </c>
      <c r="BR14" s="112">
        <f t="shared" si="33"/>
        <v>43</v>
      </c>
      <c r="BS14" s="119">
        <f t="shared" si="34"/>
        <v>57.333333333333336</v>
      </c>
      <c r="BT14" s="126">
        <v>21</v>
      </c>
      <c r="BU14" s="124">
        <v>17</v>
      </c>
      <c r="BV14" s="112">
        <f t="shared" si="35"/>
        <v>38</v>
      </c>
      <c r="BW14" s="119">
        <f t="shared" si="36"/>
        <v>50.666666666666671</v>
      </c>
      <c r="BX14" s="120">
        <f t="shared" si="0"/>
        <v>367</v>
      </c>
      <c r="BY14" s="134">
        <f t="shared" si="37"/>
        <v>20.388888888888889</v>
      </c>
      <c r="BZ14" s="125">
        <f t="shared" si="38"/>
        <v>81.555555555555557</v>
      </c>
      <c r="CA14" s="114">
        <f t="shared" si="39"/>
        <v>459</v>
      </c>
      <c r="CB14" s="134">
        <f t="shared" si="40"/>
        <v>25.5</v>
      </c>
      <c r="CC14" s="125">
        <f t="shared" si="41"/>
        <v>51</v>
      </c>
    </row>
    <row r="15" spans="1:81" ht="15" thickBot="1">
      <c r="A15" s="121">
        <v>9</v>
      </c>
      <c r="B15" s="122" t="s">
        <v>81</v>
      </c>
      <c r="C15" s="121" t="s">
        <v>82</v>
      </c>
      <c r="D15" s="123">
        <v>20</v>
      </c>
      <c r="E15" s="124">
        <v>36</v>
      </c>
      <c r="F15" s="124">
        <f t="shared" si="1"/>
        <v>56</v>
      </c>
      <c r="G15" s="125">
        <f t="shared" si="2"/>
        <v>74.666666666666671</v>
      </c>
      <c r="H15" s="126">
        <v>21</v>
      </c>
      <c r="I15" s="124">
        <v>35</v>
      </c>
      <c r="J15" s="124">
        <f t="shared" si="3"/>
        <v>56</v>
      </c>
      <c r="K15" s="127">
        <f t="shared" si="4"/>
        <v>74.666666666666671</v>
      </c>
      <c r="L15" s="126">
        <v>20</v>
      </c>
      <c r="M15" s="124">
        <v>33</v>
      </c>
      <c r="N15" s="128">
        <f t="shared" si="5"/>
        <v>53</v>
      </c>
      <c r="O15" s="129">
        <f t="shared" si="6"/>
        <v>70.666666666666671</v>
      </c>
      <c r="P15" s="126">
        <v>22</v>
      </c>
      <c r="Q15" s="124">
        <v>35</v>
      </c>
      <c r="R15" s="128">
        <f t="shared" si="7"/>
        <v>57</v>
      </c>
      <c r="S15" s="129">
        <f t="shared" si="8"/>
        <v>76</v>
      </c>
      <c r="T15" s="126">
        <v>23</v>
      </c>
      <c r="U15" s="124">
        <v>22</v>
      </c>
      <c r="V15" s="128">
        <f t="shared" si="9"/>
        <v>45</v>
      </c>
      <c r="W15" s="129">
        <f t="shared" si="10"/>
        <v>60</v>
      </c>
      <c r="X15" s="123">
        <v>22</v>
      </c>
      <c r="Y15" s="124">
        <v>24</v>
      </c>
      <c r="Z15" s="128">
        <f t="shared" si="11"/>
        <v>46</v>
      </c>
      <c r="AA15" s="129">
        <f t="shared" si="12"/>
        <v>61.333333333333329</v>
      </c>
      <c r="AB15" s="126">
        <v>23</v>
      </c>
      <c r="AC15" s="124">
        <v>27</v>
      </c>
      <c r="AD15" s="128">
        <f t="shared" si="13"/>
        <v>50</v>
      </c>
      <c r="AE15" s="129">
        <f t="shared" si="14"/>
        <v>66.666666666666657</v>
      </c>
      <c r="AF15" s="126">
        <v>23</v>
      </c>
      <c r="AG15" s="124">
        <v>20</v>
      </c>
      <c r="AH15" s="128">
        <f t="shared" si="15"/>
        <v>43</v>
      </c>
      <c r="AI15" s="129">
        <f t="shared" si="16"/>
        <v>57.333333333333336</v>
      </c>
      <c r="AJ15" s="123">
        <v>23</v>
      </c>
      <c r="AK15" s="124">
        <v>27</v>
      </c>
      <c r="AL15" s="128">
        <f t="shared" si="17"/>
        <v>50</v>
      </c>
      <c r="AM15" s="129">
        <f t="shared" si="18"/>
        <v>66.666666666666657</v>
      </c>
      <c r="AN15" s="126">
        <v>23</v>
      </c>
      <c r="AO15" s="124">
        <v>22</v>
      </c>
      <c r="AP15" s="128">
        <f t="shared" si="19"/>
        <v>45</v>
      </c>
      <c r="AQ15" s="129">
        <f t="shared" si="20"/>
        <v>60</v>
      </c>
      <c r="AR15" s="126">
        <v>23</v>
      </c>
      <c r="AS15" s="124">
        <v>30</v>
      </c>
      <c r="AT15" s="128">
        <f t="shared" si="21"/>
        <v>53</v>
      </c>
      <c r="AU15" s="130">
        <f t="shared" si="22"/>
        <v>70.666666666666671</v>
      </c>
      <c r="AV15" s="131">
        <v>22</v>
      </c>
      <c r="AW15" s="132">
        <v>27</v>
      </c>
      <c r="AX15" s="133">
        <f t="shared" si="23"/>
        <v>49</v>
      </c>
      <c r="AY15" s="130">
        <f t="shared" si="24"/>
        <v>65.333333333333329</v>
      </c>
      <c r="AZ15" s="131">
        <v>22</v>
      </c>
      <c r="BA15" s="132">
        <v>28</v>
      </c>
      <c r="BB15" s="133">
        <f t="shared" si="25"/>
        <v>50</v>
      </c>
      <c r="BC15" s="130">
        <f t="shared" si="26"/>
        <v>66.666666666666657</v>
      </c>
      <c r="BD15" s="131">
        <v>22</v>
      </c>
      <c r="BE15" s="132">
        <v>27</v>
      </c>
      <c r="BF15" s="133">
        <f t="shared" si="27"/>
        <v>49</v>
      </c>
      <c r="BG15" s="130">
        <f t="shared" si="28"/>
        <v>65.333333333333329</v>
      </c>
      <c r="BH15" s="131">
        <v>23</v>
      </c>
      <c r="BI15" s="132">
        <v>30</v>
      </c>
      <c r="BJ15" s="133">
        <f t="shared" si="29"/>
        <v>53</v>
      </c>
      <c r="BK15" s="130">
        <f t="shared" si="30"/>
        <v>70.666666666666671</v>
      </c>
      <c r="BL15" s="126">
        <v>23</v>
      </c>
      <c r="BM15" s="124">
        <v>30</v>
      </c>
      <c r="BN15" s="112">
        <f t="shared" si="31"/>
        <v>53</v>
      </c>
      <c r="BO15" s="119">
        <f t="shared" si="32"/>
        <v>70.666666666666671</v>
      </c>
      <c r="BP15" s="126">
        <v>23</v>
      </c>
      <c r="BQ15" s="124">
        <v>27</v>
      </c>
      <c r="BR15" s="112">
        <f t="shared" si="33"/>
        <v>50</v>
      </c>
      <c r="BS15" s="119">
        <f t="shared" si="34"/>
        <v>66.666666666666657</v>
      </c>
      <c r="BT15" s="126">
        <v>23</v>
      </c>
      <c r="BU15" s="124">
        <v>33</v>
      </c>
      <c r="BV15" s="112">
        <f t="shared" si="35"/>
        <v>56</v>
      </c>
      <c r="BW15" s="119">
        <f t="shared" si="36"/>
        <v>74.666666666666671</v>
      </c>
      <c r="BX15" s="120">
        <f t="shared" si="0"/>
        <v>401</v>
      </c>
      <c r="BY15" s="134">
        <f t="shared" si="37"/>
        <v>22.277777777777779</v>
      </c>
      <c r="BZ15" s="125">
        <f t="shared" si="38"/>
        <v>89.111111111111114</v>
      </c>
      <c r="CA15" s="114">
        <f t="shared" si="39"/>
        <v>513</v>
      </c>
      <c r="CB15" s="134">
        <f t="shared" si="40"/>
        <v>28.5</v>
      </c>
      <c r="CC15" s="125">
        <f t="shared" si="41"/>
        <v>56.999999999999993</v>
      </c>
    </row>
    <row r="16" spans="1:81" ht="15" thickBot="1">
      <c r="A16" s="136">
        <v>10</v>
      </c>
      <c r="B16" s="137" t="s">
        <v>83</v>
      </c>
      <c r="C16" s="136" t="s">
        <v>84</v>
      </c>
      <c r="D16" s="138">
        <v>17</v>
      </c>
      <c r="E16" s="139">
        <v>23</v>
      </c>
      <c r="F16" s="139">
        <f t="shared" si="1"/>
        <v>40</v>
      </c>
      <c r="G16" s="140">
        <f t="shared" si="2"/>
        <v>53.333333333333336</v>
      </c>
      <c r="H16" s="141">
        <v>18</v>
      </c>
      <c r="I16" s="139">
        <v>35</v>
      </c>
      <c r="J16" s="139">
        <f t="shared" si="3"/>
        <v>53</v>
      </c>
      <c r="K16" s="142">
        <f t="shared" si="4"/>
        <v>70.666666666666671</v>
      </c>
      <c r="L16" s="141">
        <v>19</v>
      </c>
      <c r="M16" s="139">
        <v>28</v>
      </c>
      <c r="N16" s="143">
        <f t="shared" si="5"/>
        <v>47</v>
      </c>
      <c r="O16" s="144">
        <f t="shared" si="6"/>
        <v>62.666666666666671</v>
      </c>
      <c r="P16" s="141">
        <v>23</v>
      </c>
      <c r="Q16" s="139">
        <v>36</v>
      </c>
      <c r="R16" s="143">
        <f t="shared" si="7"/>
        <v>59</v>
      </c>
      <c r="S16" s="144">
        <f t="shared" si="8"/>
        <v>78.666666666666657</v>
      </c>
      <c r="T16" s="141">
        <v>23</v>
      </c>
      <c r="U16" s="139">
        <v>21</v>
      </c>
      <c r="V16" s="143">
        <f t="shared" si="9"/>
        <v>44</v>
      </c>
      <c r="W16" s="144">
        <f t="shared" si="10"/>
        <v>58.666666666666664</v>
      </c>
      <c r="X16" s="138">
        <v>22</v>
      </c>
      <c r="Y16" s="139">
        <v>15</v>
      </c>
      <c r="Z16" s="143">
        <f t="shared" si="11"/>
        <v>37</v>
      </c>
      <c r="AA16" s="160">
        <f t="shared" si="12"/>
        <v>49.333333333333336</v>
      </c>
      <c r="AB16" s="141">
        <v>23</v>
      </c>
      <c r="AC16" s="139">
        <v>28</v>
      </c>
      <c r="AD16" s="143">
        <f t="shared" si="13"/>
        <v>51</v>
      </c>
      <c r="AE16" s="144">
        <f t="shared" si="14"/>
        <v>68</v>
      </c>
      <c r="AF16" s="141">
        <v>23</v>
      </c>
      <c r="AG16" s="139">
        <v>12</v>
      </c>
      <c r="AH16" s="143">
        <f t="shared" si="15"/>
        <v>35</v>
      </c>
      <c r="AI16" s="160">
        <f t="shared" si="16"/>
        <v>46.666666666666664</v>
      </c>
      <c r="AJ16" s="138">
        <v>23</v>
      </c>
      <c r="AK16" s="139">
        <v>26</v>
      </c>
      <c r="AL16" s="143">
        <f t="shared" si="17"/>
        <v>49</v>
      </c>
      <c r="AM16" s="144">
        <f t="shared" si="18"/>
        <v>65.333333333333329</v>
      </c>
      <c r="AN16" s="141">
        <v>21</v>
      </c>
      <c r="AO16" s="139">
        <v>26</v>
      </c>
      <c r="AP16" s="143">
        <f t="shared" si="19"/>
        <v>47</v>
      </c>
      <c r="AQ16" s="144">
        <f t="shared" si="20"/>
        <v>62.666666666666671</v>
      </c>
      <c r="AR16" s="141">
        <v>23</v>
      </c>
      <c r="AS16" s="139">
        <v>11</v>
      </c>
      <c r="AT16" s="143">
        <f t="shared" si="21"/>
        <v>34</v>
      </c>
      <c r="AU16" s="160">
        <f t="shared" si="22"/>
        <v>45.333333333333329</v>
      </c>
      <c r="AV16" s="146">
        <v>22</v>
      </c>
      <c r="AW16" s="147">
        <v>13</v>
      </c>
      <c r="AX16" s="148">
        <f t="shared" si="23"/>
        <v>35</v>
      </c>
      <c r="AY16" s="160">
        <f t="shared" si="24"/>
        <v>46.666666666666664</v>
      </c>
      <c r="AZ16" s="146">
        <v>23</v>
      </c>
      <c r="BA16" s="147">
        <v>20</v>
      </c>
      <c r="BB16" s="148">
        <f t="shared" si="25"/>
        <v>43</v>
      </c>
      <c r="BC16" s="145">
        <f t="shared" si="26"/>
        <v>57.333333333333336</v>
      </c>
      <c r="BD16" s="146">
        <v>23</v>
      </c>
      <c r="BE16" s="147">
        <v>11</v>
      </c>
      <c r="BF16" s="148">
        <f t="shared" si="27"/>
        <v>34</v>
      </c>
      <c r="BG16" s="160">
        <f t="shared" si="28"/>
        <v>45.333333333333329</v>
      </c>
      <c r="BH16" s="146">
        <v>23</v>
      </c>
      <c r="BI16" s="147">
        <v>21</v>
      </c>
      <c r="BJ16" s="148">
        <f t="shared" si="29"/>
        <v>44</v>
      </c>
      <c r="BK16" s="145">
        <f t="shared" si="30"/>
        <v>58.666666666666664</v>
      </c>
      <c r="BL16" s="141">
        <v>23</v>
      </c>
      <c r="BM16" s="139">
        <v>19</v>
      </c>
      <c r="BN16" s="112">
        <f t="shared" si="31"/>
        <v>42</v>
      </c>
      <c r="BO16" s="119">
        <f t="shared" si="32"/>
        <v>56.000000000000007</v>
      </c>
      <c r="BP16" s="141">
        <v>23</v>
      </c>
      <c r="BQ16" s="139">
        <v>20</v>
      </c>
      <c r="BR16" s="112">
        <f t="shared" si="33"/>
        <v>43</v>
      </c>
      <c r="BS16" s="119">
        <f t="shared" si="34"/>
        <v>57.333333333333336</v>
      </c>
      <c r="BT16" s="141">
        <v>23</v>
      </c>
      <c r="BU16" s="139">
        <v>24</v>
      </c>
      <c r="BV16" s="112">
        <f t="shared" si="35"/>
        <v>47</v>
      </c>
      <c r="BW16" s="119">
        <f t="shared" si="36"/>
        <v>62.666666666666671</v>
      </c>
      <c r="BX16" s="120">
        <f t="shared" si="0"/>
        <v>395</v>
      </c>
      <c r="BY16" s="149">
        <f t="shared" si="37"/>
        <v>21.944444444444443</v>
      </c>
      <c r="BZ16" s="140">
        <f t="shared" si="38"/>
        <v>87.777777777777771</v>
      </c>
      <c r="CA16" s="114">
        <f t="shared" si="39"/>
        <v>389</v>
      </c>
      <c r="CB16" s="149">
        <f t="shared" si="40"/>
        <v>21.611111111111111</v>
      </c>
      <c r="CC16" s="140">
        <f t="shared" si="41"/>
        <v>43.222222222222221</v>
      </c>
    </row>
    <row r="17" spans="1:81" ht="15" thickBot="1">
      <c r="A17" s="43"/>
      <c r="B17" s="43"/>
      <c r="C17" s="150" t="s">
        <v>35</v>
      </c>
      <c r="D17" s="151">
        <f>D7+D8+D9+D10+D11+D12+D13+D14+D15+D16</f>
        <v>197</v>
      </c>
      <c r="E17" s="128">
        <f>E7+E8+E9+E10+E11+E12+E13+E14+E15+E16</f>
        <v>348</v>
      </c>
      <c r="F17" s="151"/>
      <c r="G17" s="152"/>
      <c r="H17" s="151">
        <f>H7+H8+H9+H10+H11+H12+H13+H14+H15+H16</f>
        <v>201</v>
      </c>
      <c r="I17" s="128">
        <f>I7+I8+I9+I10+I11+I12+I13+I14+I15+I16</f>
        <v>383</v>
      </c>
      <c r="J17" s="151"/>
      <c r="K17" s="128"/>
      <c r="L17" s="151">
        <f>L7+L8+L9+L10+L11+L12+L13+L14+L15+L16</f>
        <v>200</v>
      </c>
      <c r="M17" s="128">
        <f>M7+M8+M9+M10+M11+M12+M13+M14+M15+M16</f>
        <v>333</v>
      </c>
      <c r="N17" s="151"/>
      <c r="O17" s="152"/>
      <c r="P17" s="151">
        <f>P7+P8+P9+P10+P11+P12+P13+P14+P15+P16</f>
        <v>221</v>
      </c>
      <c r="Q17" s="128">
        <f>Q7+Q8+Q9+Q10+Q11+Q12+Q13+Q14+Q15+Q16</f>
        <v>369</v>
      </c>
      <c r="R17" s="151"/>
      <c r="S17" s="128"/>
      <c r="T17" s="151">
        <f>T7+T8+T9+T10+T11+T12+T13+T14+T15+T16</f>
        <v>227</v>
      </c>
      <c r="U17" s="128">
        <f>U7+U8+U9+U10+U11+U12+U13+U14+U15+U16</f>
        <v>257</v>
      </c>
      <c r="V17" s="151"/>
      <c r="W17" s="152"/>
      <c r="X17" s="151">
        <f>X7+X8+X9+X10+X11+X12+X13+X14+X15+X16</f>
        <v>213</v>
      </c>
      <c r="Y17" s="128">
        <f>Y7+Y8+Y9+Y10+Y11+Y12+Y13+Y14+Y15+Y16</f>
        <v>253</v>
      </c>
      <c r="Z17" s="151"/>
      <c r="AA17" s="128"/>
      <c r="AB17" s="151">
        <f>AB7+AB8+AB9+AB10+AB11+AB12+AB13+AB14+AB15+AB16</f>
        <v>227</v>
      </c>
      <c r="AC17" s="128">
        <f>AC7+AC8+AC9+AC10+AC11+AC12+AC13+AC14+AC15+AC16</f>
        <v>288</v>
      </c>
      <c r="AD17" s="151"/>
      <c r="AE17" s="152"/>
      <c r="AF17" s="151">
        <f>AF7+AF8+AF9+AF10+AF11+AF12+AF13+AF14+AF15+AF16</f>
        <v>228</v>
      </c>
      <c r="AG17" s="128">
        <f>AG7+AG8+AG9+AG10+AG11+AG12+AG13+AG14+AG15+AG16</f>
        <v>230</v>
      </c>
      <c r="AH17" s="151"/>
      <c r="AI17" s="128"/>
      <c r="AJ17" s="151">
        <f>AJ7+AJ8+AJ9+AJ10+AJ11+AJ12+AJ13+AJ14+AJ15+AJ16</f>
        <v>229</v>
      </c>
      <c r="AK17" s="128">
        <f>AK7+AK8+AK9+AK10+AK11+AK12+AK13+AK14+AK15+AK16</f>
        <v>302</v>
      </c>
      <c r="AL17" s="151"/>
      <c r="AM17" s="152"/>
      <c r="AN17" s="151">
        <f>AN7+AN8+AN9+AN10+AN11+AN12+AN13+AN14+AN15+AN16</f>
        <v>229</v>
      </c>
      <c r="AO17" s="128">
        <f>AO7+AO8+AO9+AO10+AO11+AO12+AO13+AO14+AO15+AO16</f>
        <v>269</v>
      </c>
      <c r="AP17" s="151"/>
      <c r="AQ17" s="128"/>
      <c r="AR17" s="151">
        <f>AR7+AR8+AR9+AR10+AR11+AR12+AR13+AR14+AR15+AR16</f>
        <v>230</v>
      </c>
      <c r="AS17" s="128">
        <f>AS7+AS8+AS9+AS10+AS11+AS12+AS13+AS14+AS15+AS16</f>
        <v>263</v>
      </c>
      <c r="AT17" s="151"/>
      <c r="AU17" s="152"/>
      <c r="AV17" s="151">
        <f>AV7+AV8+AV9+AV10+AV11+AV12+AV13+AV14+AV15+AV16</f>
        <v>231</v>
      </c>
      <c r="AW17" s="128">
        <f>AW7+AW8+AW9+AW10+AW11+AW12+AW13+AW14+AW15+AW16</f>
        <v>239</v>
      </c>
      <c r="AX17" s="151"/>
      <c r="AY17" s="128"/>
      <c r="AZ17" s="151">
        <f>AZ7+AZ8+AZ9+AZ10+AZ11+AZ12+AZ13+AZ14+AZ15+AZ16</f>
        <v>225</v>
      </c>
      <c r="BA17" s="128">
        <f>BA7+BA8+BA9+BA10+BA11+BA12+BA13+BA14+BA15+BA16</f>
        <v>285</v>
      </c>
      <c r="BB17" s="151"/>
      <c r="BC17" s="152"/>
      <c r="BD17" s="151">
        <f>BD7+BD8+BD9+BD10+BD11+BD12+BD13+BD14+BD15+BD16</f>
        <v>225</v>
      </c>
      <c r="BE17" s="128">
        <f>BE7+BE8+BE9+BE10+BE11+BE12+BE13+BE14+BE15+BE16</f>
        <v>245</v>
      </c>
      <c r="BF17" s="151"/>
      <c r="BG17" s="128"/>
      <c r="BH17" s="151">
        <f>BH7+BH8+BH9+BH10+BH11+BH12+BH13+BH14+BH15+BH16</f>
        <v>230</v>
      </c>
      <c r="BI17" s="128">
        <f>BI7+BI8+BI9+BI10+BI11+BI12+BI13+BI14+BI15+BI16</f>
        <v>291</v>
      </c>
      <c r="BJ17" s="151"/>
      <c r="BK17" s="152"/>
      <c r="BL17" s="151">
        <f>BL7+BL8+BL9+BL10+BL11+BL12+BL13+BL14+BL15+BL16</f>
        <v>231</v>
      </c>
      <c r="BM17" s="128">
        <f>BM7+BM8+BM9+BM10+BM11+BM12+BM13+BM14+BM15+BM16</f>
        <v>291</v>
      </c>
      <c r="BN17" s="153"/>
      <c r="BO17" s="151"/>
      <c r="BP17" s="128">
        <f>BP7+BP8+BP9+BP10+BP11+BP12+BP13+BP14+BP15+BP16</f>
        <v>228</v>
      </c>
      <c r="BQ17" s="151">
        <f>BQ7+BQ8+BQ9+BQ10+BQ11+BQ12+BQ13+BQ14+BQ15+BQ16</f>
        <v>277</v>
      </c>
      <c r="BR17" s="128"/>
      <c r="BS17" s="151"/>
      <c r="BT17" s="152">
        <f>BT7+BT8+BT9+BT10+BT11+BT12+BT13+BT14+BT15+BT16</f>
        <v>232</v>
      </c>
      <c r="BU17" s="151">
        <f>BU7+BU8+BU9+BU10+BU11+BU12+BU13+BU14+BU15+BU16</f>
        <v>293</v>
      </c>
      <c r="BV17" s="128"/>
      <c r="BW17" s="151"/>
      <c r="BX17" s="43"/>
      <c r="BY17" s="43"/>
      <c r="BZ17" s="43"/>
      <c r="CA17" s="43"/>
      <c r="CB17" s="43"/>
      <c r="CC17" s="43"/>
    </row>
    <row r="18" spans="1:81" ht="15" thickBot="1">
      <c r="A18" s="43"/>
      <c r="B18" s="43"/>
      <c r="C18" s="88" t="s">
        <v>36</v>
      </c>
      <c r="D18" s="154">
        <f>D17/10</f>
        <v>19.7</v>
      </c>
      <c r="E18" s="134">
        <f>E17/10</f>
        <v>34.799999999999997</v>
      </c>
      <c r="F18" s="154"/>
      <c r="G18" s="134"/>
      <c r="H18" s="154">
        <f t="shared" ref="H18" si="42">H17/22</f>
        <v>9.1363636363636367</v>
      </c>
      <c r="I18" s="134">
        <f>I17/10</f>
        <v>38.299999999999997</v>
      </c>
      <c r="J18" s="154"/>
      <c r="K18" s="134"/>
      <c r="L18" s="154">
        <f t="shared" ref="L18:M18" si="43">L17/10</f>
        <v>20</v>
      </c>
      <c r="M18" s="134">
        <f t="shared" si="43"/>
        <v>33.299999999999997</v>
      </c>
      <c r="N18" s="154"/>
      <c r="O18" s="134"/>
      <c r="P18" s="154">
        <f>P17/10</f>
        <v>22.1</v>
      </c>
      <c r="Q18" s="134">
        <f>Q17/10</f>
        <v>36.9</v>
      </c>
      <c r="R18" s="154"/>
      <c r="S18" s="134"/>
      <c r="T18" s="154">
        <f t="shared" ref="T18:U18" si="44">T17/10</f>
        <v>22.7</v>
      </c>
      <c r="U18" s="134">
        <f t="shared" si="44"/>
        <v>25.7</v>
      </c>
      <c r="V18" s="154"/>
      <c r="W18" s="134"/>
      <c r="X18" s="154">
        <f>X17/10</f>
        <v>21.3</v>
      </c>
      <c r="Y18" s="134">
        <f>Y17/10</f>
        <v>25.3</v>
      </c>
      <c r="Z18" s="154"/>
      <c r="AA18" s="134"/>
      <c r="AB18" s="154">
        <f t="shared" ref="AB18:AC18" si="45">AB17/10</f>
        <v>22.7</v>
      </c>
      <c r="AC18" s="134">
        <f t="shared" si="45"/>
        <v>28.8</v>
      </c>
      <c r="AD18" s="154"/>
      <c r="AE18" s="134"/>
      <c r="AF18" s="154">
        <f>AF17/10</f>
        <v>22.8</v>
      </c>
      <c r="AG18" s="134">
        <f>AG17/10</f>
        <v>23</v>
      </c>
      <c r="AH18" s="154"/>
      <c r="AI18" s="134"/>
      <c r="AJ18" s="154">
        <f t="shared" ref="AJ18:AK18" si="46">AJ17/10</f>
        <v>22.9</v>
      </c>
      <c r="AK18" s="134">
        <f t="shared" si="46"/>
        <v>30.2</v>
      </c>
      <c r="AL18" s="154"/>
      <c r="AM18" s="134"/>
      <c r="AN18" s="154">
        <f>AN17/10</f>
        <v>22.9</v>
      </c>
      <c r="AO18" s="134">
        <f>AO17/10</f>
        <v>26.9</v>
      </c>
      <c r="AP18" s="154"/>
      <c r="AQ18" s="134"/>
      <c r="AR18" s="154">
        <f t="shared" ref="AR18:AS18" si="47">AR17/10</f>
        <v>23</v>
      </c>
      <c r="AS18" s="134">
        <f t="shared" si="47"/>
        <v>26.3</v>
      </c>
      <c r="AT18" s="154"/>
      <c r="AU18" s="134"/>
      <c r="AV18" s="154">
        <f>AV17/10</f>
        <v>23.1</v>
      </c>
      <c r="AW18" s="134">
        <f>AW17/10</f>
        <v>23.9</v>
      </c>
      <c r="AX18" s="154"/>
      <c r="AY18" s="134"/>
      <c r="AZ18" s="154">
        <f t="shared" ref="AZ18:BA18" si="48">AZ17/10</f>
        <v>22.5</v>
      </c>
      <c r="BA18" s="134">
        <f t="shared" si="48"/>
        <v>28.5</v>
      </c>
      <c r="BB18" s="154"/>
      <c r="BC18" s="134"/>
      <c r="BD18" s="154">
        <f>BD17/10</f>
        <v>22.5</v>
      </c>
      <c r="BE18" s="134">
        <f>BE17/10</f>
        <v>24.5</v>
      </c>
      <c r="BF18" s="154"/>
      <c r="BG18" s="134"/>
      <c r="BH18" s="154">
        <f t="shared" ref="BH18:BI18" si="49">BH17/10</f>
        <v>23</v>
      </c>
      <c r="BI18" s="134">
        <f t="shared" si="49"/>
        <v>29.1</v>
      </c>
      <c r="BJ18" s="154"/>
      <c r="BK18" s="134"/>
      <c r="BL18" s="154">
        <f>BL17/10</f>
        <v>23.1</v>
      </c>
      <c r="BM18" s="134">
        <f>BM17/10</f>
        <v>29.1</v>
      </c>
      <c r="BN18" s="155"/>
      <c r="BO18" s="154"/>
      <c r="BP18" s="134">
        <f>BP17/10</f>
        <v>22.8</v>
      </c>
      <c r="BQ18" s="154">
        <f t="shared" ref="BQ18" si="50">BQ17/10</f>
        <v>27.7</v>
      </c>
      <c r="BR18" s="134"/>
      <c r="BS18" s="154"/>
      <c r="BT18" s="134">
        <f>BT17/10</f>
        <v>23.2</v>
      </c>
      <c r="BU18" s="154">
        <f>BU17/10</f>
        <v>29.3</v>
      </c>
      <c r="BV18" s="134"/>
      <c r="BW18" s="154"/>
      <c r="BX18" s="43"/>
      <c r="BY18" s="43"/>
      <c r="BZ18" s="43"/>
      <c r="CA18" s="43"/>
      <c r="CB18" s="43"/>
      <c r="CC18" s="43"/>
    </row>
    <row r="19" spans="1:81" ht="15" thickBot="1">
      <c r="A19" s="43"/>
      <c r="B19" s="43"/>
      <c r="C19" s="156" t="s">
        <v>37</v>
      </c>
      <c r="D19" s="157">
        <f>D18/25*100</f>
        <v>78.8</v>
      </c>
      <c r="E19" s="149">
        <f>E18/50*100</f>
        <v>69.599999999999994</v>
      </c>
      <c r="F19" s="157"/>
      <c r="G19" s="149"/>
      <c r="H19" s="157">
        <f t="shared" ref="H19" si="51">H18/25*100</f>
        <v>36.545454545454547</v>
      </c>
      <c r="I19" s="149">
        <f t="shared" ref="I19" si="52">I18/50*100</f>
        <v>76.599999999999994</v>
      </c>
      <c r="J19" s="157"/>
      <c r="K19" s="149"/>
      <c r="L19" s="157">
        <f t="shared" ref="L19" si="53">L18/25*100</f>
        <v>80</v>
      </c>
      <c r="M19" s="149">
        <f t="shared" ref="M19" si="54">M18/50*100</f>
        <v>66.599999999999994</v>
      </c>
      <c r="N19" s="157"/>
      <c r="O19" s="149"/>
      <c r="P19" s="157">
        <f t="shared" ref="P19:BL19" si="55">P18/25*100</f>
        <v>88.4</v>
      </c>
      <c r="Q19" s="149">
        <f t="shared" ref="Q19:BM19" si="56">Q18/50*100</f>
        <v>73.8</v>
      </c>
      <c r="R19" s="157"/>
      <c r="S19" s="149"/>
      <c r="T19" s="157">
        <f t="shared" ref="T19" si="57">T18/25*100</f>
        <v>90.8</v>
      </c>
      <c r="U19" s="149">
        <f t="shared" ref="U19" si="58">U18/50*100</f>
        <v>51.4</v>
      </c>
      <c r="V19" s="157"/>
      <c r="W19" s="149"/>
      <c r="X19" s="157">
        <f t="shared" si="55"/>
        <v>85.2</v>
      </c>
      <c r="Y19" s="149">
        <f t="shared" si="56"/>
        <v>50.6</v>
      </c>
      <c r="Z19" s="157"/>
      <c r="AA19" s="149"/>
      <c r="AB19" s="157">
        <f t="shared" ref="AB19" si="59">AB18/25*100</f>
        <v>90.8</v>
      </c>
      <c r="AC19" s="149">
        <f t="shared" ref="AC19" si="60">AC18/50*100</f>
        <v>57.600000000000009</v>
      </c>
      <c r="AD19" s="157"/>
      <c r="AE19" s="149"/>
      <c r="AF19" s="157">
        <f t="shared" si="55"/>
        <v>91.2</v>
      </c>
      <c r="AG19" s="149">
        <f t="shared" si="56"/>
        <v>46</v>
      </c>
      <c r="AH19" s="157"/>
      <c r="AI19" s="149"/>
      <c r="AJ19" s="157">
        <f t="shared" ref="AJ19" si="61">AJ18/25*100</f>
        <v>91.6</v>
      </c>
      <c r="AK19" s="149">
        <f t="shared" ref="AK19" si="62">AK18/50*100</f>
        <v>60.4</v>
      </c>
      <c r="AL19" s="157"/>
      <c r="AM19" s="149"/>
      <c r="AN19" s="157">
        <f t="shared" si="55"/>
        <v>91.6</v>
      </c>
      <c r="AO19" s="149">
        <f t="shared" si="56"/>
        <v>53.79999999999999</v>
      </c>
      <c r="AP19" s="157"/>
      <c r="AQ19" s="149"/>
      <c r="AR19" s="157">
        <f t="shared" ref="AR19" si="63">AR18/25*100</f>
        <v>92</v>
      </c>
      <c r="AS19" s="149">
        <f t="shared" ref="AS19" si="64">AS18/50*100</f>
        <v>52.6</v>
      </c>
      <c r="AT19" s="157"/>
      <c r="AU19" s="149"/>
      <c r="AV19" s="157">
        <f t="shared" si="55"/>
        <v>92.4</v>
      </c>
      <c r="AW19" s="149">
        <f t="shared" si="56"/>
        <v>47.8</v>
      </c>
      <c r="AX19" s="157"/>
      <c r="AY19" s="149"/>
      <c r="AZ19" s="157">
        <f t="shared" ref="AZ19" si="65">AZ18/25*100</f>
        <v>90</v>
      </c>
      <c r="BA19" s="149">
        <f t="shared" ref="BA19" si="66">BA18/50*100</f>
        <v>56.999999999999993</v>
      </c>
      <c r="BB19" s="157"/>
      <c r="BC19" s="149"/>
      <c r="BD19" s="157">
        <f t="shared" si="55"/>
        <v>90</v>
      </c>
      <c r="BE19" s="149">
        <f t="shared" si="56"/>
        <v>49</v>
      </c>
      <c r="BF19" s="157"/>
      <c r="BG19" s="149"/>
      <c r="BH19" s="157">
        <f t="shared" ref="BH19" si="67">BH18/25*100</f>
        <v>92</v>
      </c>
      <c r="BI19" s="149">
        <f t="shared" ref="BI19" si="68">BI18/50*100</f>
        <v>58.20000000000001</v>
      </c>
      <c r="BJ19" s="157"/>
      <c r="BK19" s="149"/>
      <c r="BL19" s="157">
        <f t="shared" si="55"/>
        <v>92.4</v>
      </c>
      <c r="BM19" s="149">
        <f t="shared" si="56"/>
        <v>58.20000000000001</v>
      </c>
      <c r="BN19" s="158"/>
      <c r="BO19" s="157"/>
      <c r="BP19" s="149">
        <f>BP18/25*100</f>
        <v>91.2</v>
      </c>
      <c r="BQ19" s="157">
        <f>BQ18/50*100</f>
        <v>55.399999999999991</v>
      </c>
      <c r="BR19" s="149"/>
      <c r="BS19" s="157"/>
      <c r="BT19" s="149">
        <f>BT18/25*100</f>
        <v>92.8</v>
      </c>
      <c r="BU19" s="157">
        <f>BU18/50*100</f>
        <v>58.599999999999994</v>
      </c>
      <c r="BV19" s="149"/>
      <c r="BW19" s="157"/>
      <c r="BX19" s="43"/>
      <c r="BY19" s="43"/>
      <c r="BZ19" s="43"/>
      <c r="CA19" s="43"/>
      <c r="CB19" s="43"/>
      <c r="CC19" s="43"/>
    </row>
    <row r="20" spans="1:8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6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</row>
    <row r="21" spans="1:81">
      <c r="A21" s="7"/>
      <c r="B21" s="7"/>
      <c r="C21" s="7"/>
      <c r="D21" s="7"/>
      <c r="E21" s="7"/>
      <c r="F21" s="7"/>
      <c r="G21" s="4"/>
      <c r="H21" s="7"/>
      <c r="I21" s="7"/>
      <c r="J21" s="7"/>
      <c r="K21" s="7"/>
      <c r="L21" s="7"/>
      <c r="M21" s="8"/>
      <c r="N21" s="8"/>
      <c r="O21" s="8"/>
      <c r="P21" s="8"/>
      <c r="Q21" s="9"/>
      <c r="BX21" s="5"/>
      <c r="BY21" s="5"/>
      <c r="BZ21" s="5"/>
      <c r="CA21" s="5"/>
      <c r="CB21" s="5"/>
      <c r="CC21" s="5"/>
    </row>
    <row r="22" spans="1:81">
      <c r="A22" s="7"/>
      <c r="B22" s="4"/>
      <c r="C22" s="7"/>
      <c r="D22" s="168"/>
      <c r="E22" s="168"/>
      <c r="F22" s="4"/>
      <c r="G22" s="166"/>
      <c r="H22" s="7"/>
      <c r="I22" s="7"/>
      <c r="J22" s="4"/>
      <c r="K22" s="7"/>
      <c r="L22" s="7"/>
      <c r="M22" s="7"/>
      <c r="N22" s="4"/>
      <c r="O22" s="7"/>
      <c r="P22" s="7"/>
      <c r="Q22" s="9"/>
      <c r="BX22" s="5"/>
      <c r="BY22" s="5"/>
      <c r="BZ22" s="5"/>
      <c r="CA22" s="5"/>
      <c r="CB22" s="5"/>
      <c r="CC22" s="5"/>
    </row>
    <row r="23" spans="1:81">
      <c r="A23" s="4"/>
      <c r="B23" s="4"/>
      <c r="C23" s="4"/>
      <c r="D23" s="169"/>
      <c r="E23" s="168"/>
      <c r="F23" s="4"/>
      <c r="G23" s="166"/>
      <c r="H23" s="4"/>
      <c r="I23" s="4"/>
      <c r="J23" s="167"/>
      <c r="K23" s="4"/>
      <c r="L23" s="4"/>
      <c r="M23" s="4"/>
      <c r="N23" s="4"/>
      <c r="O23" s="4"/>
      <c r="P23" s="4"/>
      <c r="Q23" s="9"/>
      <c r="BX23" s="5"/>
      <c r="BY23" s="5"/>
      <c r="BZ23" s="5"/>
      <c r="CA23" s="5"/>
      <c r="CB23" s="5"/>
      <c r="CC23" s="5"/>
    </row>
    <row r="24" spans="1:81">
      <c r="A24" s="8"/>
      <c r="B24" s="8"/>
      <c r="C24" s="8"/>
      <c r="D24" s="168"/>
      <c r="E24" s="168"/>
      <c r="F24" s="168"/>
      <c r="G24" s="169"/>
      <c r="H24" s="10"/>
      <c r="I24" s="8"/>
      <c r="J24" s="8"/>
      <c r="K24" s="8"/>
      <c r="L24" s="10"/>
      <c r="M24" s="8"/>
      <c r="N24" s="8"/>
      <c r="O24" s="8"/>
      <c r="P24" s="10"/>
      <c r="Q24" s="9"/>
      <c r="BX24" s="5"/>
      <c r="BY24" s="5"/>
      <c r="BZ24" s="5"/>
      <c r="CA24" s="5"/>
      <c r="CB24" s="5"/>
      <c r="CC24" s="5"/>
    </row>
    <row r="25" spans="1:81">
      <c r="A25" s="8"/>
      <c r="B25" s="8"/>
      <c r="C25" s="8"/>
      <c r="D25" s="168"/>
      <c r="E25" s="168"/>
      <c r="F25" s="168"/>
      <c r="G25" s="169"/>
      <c r="H25" s="10"/>
      <c r="I25" s="8"/>
      <c r="J25" s="8"/>
      <c r="K25" s="8"/>
      <c r="L25" s="10"/>
      <c r="M25" s="8"/>
      <c r="N25" s="8"/>
      <c r="O25" s="8"/>
      <c r="P25" s="10"/>
      <c r="Q25" s="9"/>
      <c r="BX25" s="5"/>
      <c r="BY25" s="5"/>
      <c r="BZ25" s="5"/>
      <c r="CA25" s="5"/>
      <c r="CB25" s="5"/>
      <c r="CC25" s="5"/>
    </row>
    <row r="26" spans="1:81">
      <c r="A26" s="8"/>
      <c r="B26" s="8"/>
      <c r="C26" s="8"/>
      <c r="D26" s="168"/>
      <c r="E26" s="168"/>
      <c r="F26" s="168"/>
      <c r="G26" s="169"/>
      <c r="H26" s="10"/>
      <c r="I26" s="8"/>
      <c r="J26" s="8"/>
      <c r="K26" s="8"/>
      <c r="L26" s="10"/>
      <c r="M26" s="8"/>
      <c r="N26" s="8"/>
      <c r="O26" s="8"/>
      <c r="P26" s="10"/>
      <c r="Q26" s="9"/>
      <c r="BX26" s="5"/>
      <c r="BY26" s="5"/>
      <c r="BZ26" s="5"/>
      <c r="CA26" s="5"/>
      <c r="CB26" s="5"/>
      <c r="CC26" s="5"/>
    </row>
    <row r="27" spans="1:81">
      <c r="A27" s="8"/>
      <c r="B27" s="8"/>
      <c r="C27" s="8"/>
      <c r="D27" s="168"/>
      <c r="E27" s="168"/>
      <c r="F27" s="168"/>
      <c r="G27" s="169"/>
      <c r="H27" s="10"/>
      <c r="I27" s="8"/>
      <c r="J27" s="8"/>
      <c r="K27" s="8"/>
      <c r="L27" s="10"/>
      <c r="M27" s="8"/>
      <c r="N27" s="8"/>
      <c r="O27" s="8"/>
      <c r="P27" s="10"/>
      <c r="Q27" s="9"/>
      <c r="BX27" s="5"/>
      <c r="BY27" s="5"/>
      <c r="BZ27" s="5"/>
      <c r="CA27" s="5"/>
      <c r="CB27" s="5"/>
      <c r="CC27" s="5"/>
    </row>
    <row r="28" spans="1:81">
      <c r="A28" s="8"/>
      <c r="B28" s="8"/>
      <c r="C28" s="8"/>
      <c r="D28" s="168"/>
      <c r="E28" s="168"/>
      <c r="F28" s="168"/>
      <c r="G28" s="169"/>
      <c r="H28" s="10"/>
      <c r="I28" s="8"/>
      <c r="J28" s="8"/>
      <c r="K28" s="8"/>
      <c r="L28" s="10"/>
      <c r="M28" s="8"/>
      <c r="N28" s="8"/>
      <c r="O28" s="8"/>
      <c r="P28" s="10"/>
      <c r="Q28" s="9"/>
      <c r="BX28" s="5"/>
      <c r="BY28" s="5"/>
      <c r="BZ28" s="5"/>
      <c r="CA28" s="5"/>
      <c r="CB28" s="5"/>
      <c r="CC28" s="5"/>
    </row>
    <row r="29" spans="1:81">
      <c r="A29" s="8"/>
      <c r="B29" s="8"/>
      <c r="C29" s="8"/>
      <c r="D29" s="168"/>
      <c r="E29" s="168"/>
      <c r="F29" s="168"/>
      <c r="G29" s="169"/>
      <c r="H29" s="10"/>
      <c r="I29" s="8"/>
      <c r="J29" s="8"/>
      <c r="K29" s="8"/>
      <c r="L29" s="10"/>
      <c r="M29" s="8"/>
      <c r="N29" s="8"/>
      <c r="O29" s="8"/>
      <c r="P29" s="10"/>
      <c r="Q29" s="9"/>
      <c r="BX29" s="5"/>
      <c r="BY29" s="5"/>
      <c r="BZ29" s="5"/>
      <c r="CA29" s="5"/>
      <c r="CB29" s="5"/>
      <c r="CC29" s="5"/>
    </row>
    <row r="30" spans="1:81">
      <c r="A30" s="8"/>
      <c r="B30" s="8"/>
      <c r="C30" s="8"/>
      <c r="D30" s="168"/>
      <c r="E30" s="168"/>
      <c r="F30" s="168"/>
      <c r="G30" s="169"/>
      <c r="H30" s="10"/>
      <c r="I30" s="8"/>
      <c r="J30" s="8"/>
      <c r="K30" s="8"/>
      <c r="L30" s="10"/>
      <c r="M30" s="8"/>
      <c r="N30" s="8"/>
      <c r="O30" s="8"/>
      <c r="P30" s="10"/>
    </row>
    <row r="31" spans="1:81">
      <c r="A31" s="8"/>
      <c r="B31" s="8"/>
      <c r="C31" s="8"/>
      <c r="D31" s="168"/>
      <c r="E31" s="168"/>
      <c r="F31" s="168"/>
      <c r="G31" s="169"/>
      <c r="H31" s="10"/>
      <c r="I31" s="8"/>
      <c r="J31" s="8"/>
      <c r="K31" s="8"/>
      <c r="L31" s="10"/>
      <c r="M31" s="8"/>
      <c r="N31" s="8"/>
      <c r="O31" s="8"/>
      <c r="P31" s="10"/>
    </row>
    <row r="32" spans="1:81">
      <c r="A32" s="8"/>
      <c r="B32" s="8"/>
      <c r="C32" s="8"/>
      <c r="D32" s="168"/>
      <c r="E32" s="168"/>
      <c r="F32" s="168"/>
      <c r="G32" s="169"/>
      <c r="H32" s="10"/>
      <c r="I32" s="8"/>
      <c r="J32" s="8"/>
      <c r="K32" s="8"/>
      <c r="L32" s="10"/>
      <c r="M32" s="8"/>
      <c r="N32" s="8"/>
      <c r="O32" s="8"/>
      <c r="P32" s="10"/>
    </row>
    <row r="33" spans="1:16">
      <c r="A33" s="8"/>
      <c r="B33" s="8"/>
      <c r="C33" s="8"/>
      <c r="D33" s="10"/>
      <c r="E33" s="8"/>
      <c r="F33" s="8"/>
      <c r="G33" s="8"/>
      <c r="H33" s="10"/>
      <c r="I33" s="8"/>
      <c r="J33" s="8"/>
      <c r="K33" s="8"/>
      <c r="L33" s="10"/>
      <c r="M33" s="8"/>
      <c r="N33" s="8"/>
      <c r="O33" s="8"/>
      <c r="P33" s="10"/>
    </row>
    <row r="34" spans="1:16">
      <c r="A34" s="8"/>
      <c r="B34" s="8"/>
      <c r="C34" s="8"/>
      <c r="D34" s="10"/>
      <c r="E34" s="8"/>
      <c r="F34" s="8"/>
      <c r="G34" s="8"/>
      <c r="H34" s="10"/>
      <c r="I34" s="8"/>
      <c r="J34" s="8"/>
      <c r="K34" s="8"/>
      <c r="L34" s="10"/>
      <c r="M34" s="8"/>
      <c r="N34" s="8"/>
      <c r="O34" s="8"/>
      <c r="P34" s="10"/>
    </row>
    <row r="35" spans="1:16">
      <c r="A35" s="8"/>
      <c r="B35" s="8"/>
      <c r="C35" s="8"/>
      <c r="D35" s="10"/>
      <c r="E35" s="8"/>
      <c r="F35" s="8"/>
      <c r="G35" s="8"/>
      <c r="H35" s="10"/>
      <c r="I35" s="8"/>
      <c r="J35" s="8"/>
      <c r="K35" s="8"/>
      <c r="L35" s="10"/>
      <c r="M35" s="8"/>
      <c r="N35" s="8"/>
      <c r="O35" s="8"/>
      <c r="P35" s="10"/>
    </row>
    <row r="36" spans="1:16">
      <c r="A36" s="8"/>
      <c r="B36" s="8"/>
      <c r="C36" s="8"/>
      <c r="D36" s="10"/>
      <c r="E36" s="8"/>
      <c r="F36" s="8"/>
      <c r="G36" s="8"/>
      <c r="H36" s="10"/>
      <c r="I36" s="8"/>
      <c r="J36" s="8"/>
      <c r="K36" s="8"/>
      <c r="L36" s="10"/>
      <c r="M36" s="8"/>
      <c r="N36" s="8"/>
      <c r="O36" s="8"/>
      <c r="P36" s="10"/>
    </row>
    <row r="37" spans="1:16">
      <c r="A37" s="8"/>
      <c r="B37" s="8"/>
      <c r="C37" s="8"/>
      <c r="D37" s="10"/>
      <c r="E37" s="8"/>
      <c r="F37" s="8"/>
      <c r="G37" s="8"/>
      <c r="H37" s="10"/>
      <c r="I37" s="8"/>
      <c r="J37" s="8"/>
      <c r="K37" s="8"/>
      <c r="L37" s="10"/>
      <c r="M37" s="8"/>
      <c r="N37" s="8"/>
      <c r="O37" s="8"/>
      <c r="P37" s="10"/>
    </row>
    <row r="38" spans="1:16">
      <c r="A38" s="8"/>
      <c r="B38" s="8"/>
      <c r="C38" s="8"/>
      <c r="D38" s="10"/>
      <c r="E38" s="8"/>
      <c r="F38" s="8"/>
      <c r="G38" s="8"/>
      <c r="H38" s="10"/>
      <c r="I38" s="8"/>
      <c r="J38" s="8"/>
      <c r="K38" s="8"/>
      <c r="L38" s="10"/>
      <c r="M38" s="8"/>
      <c r="N38" s="8"/>
      <c r="O38" s="8"/>
      <c r="P38" s="10"/>
    </row>
    <row r="39" spans="1:16">
      <c r="A39" s="8"/>
      <c r="B39" s="8"/>
      <c r="C39" s="8"/>
      <c r="D39" s="10"/>
      <c r="E39" s="8"/>
      <c r="F39" s="8"/>
      <c r="G39" s="8"/>
      <c r="H39" s="10"/>
      <c r="I39" s="8"/>
      <c r="J39" s="8"/>
      <c r="K39" s="8"/>
      <c r="L39" s="10"/>
      <c r="M39" s="8"/>
      <c r="N39" s="8"/>
      <c r="O39" s="8"/>
      <c r="P39" s="10"/>
    </row>
    <row r="40" spans="1:16">
      <c r="A40" s="8"/>
      <c r="B40" s="8"/>
      <c r="C40" s="8"/>
      <c r="D40" s="10"/>
      <c r="E40" s="8"/>
      <c r="F40" s="8"/>
      <c r="G40" s="8"/>
      <c r="H40" s="10"/>
      <c r="I40" s="8"/>
      <c r="J40" s="8"/>
      <c r="K40" s="8"/>
      <c r="L40" s="10"/>
      <c r="M40" s="8"/>
      <c r="N40" s="8"/>
      <c r="O40" s="8"/>
      <c r="P40" s="10"/>
    </row>
    <row r="41" spans="1:16">
      <c r="A41" s="8"/>
      <c r="B41" s="8"/>
      <c r="C41" s="8"/>
      <c r="D41" s="10"/>
      <c r="E41" s="8"/>
      <c r="F41" s="8"/>
      <c r="G41" s="8"/>
      <c r="H41" s="10"/>
      <c r="I41" s="8"/>
      <c r="J41" s="8"/>
      <c r="K41" s="8"/>
      <c r="L41" s="10"/>
      <c r="M41" s="8"/>
      <c r="N41" s="8"/>
      <c r="O41" s="8"/>
      <c r="P41" s="10"/>
    </row>
    <row r="42" spans="1:16">
      <c r="A42" s="8"/>
      <c r="B42" s="8"/>
      <c r="C42" s="8"/>
      <c r="D42" s="10"/>
      <c r="E42" s="8"/>
      <c r="F42" s="8"/>
      <c r="G42" s="8"/>
      <c r="H42" s="10"/>
      <c r="I42" s="8"/>
      <c r="J42" s="8"/>
      <c r="K42" s="8"/>
      <c r="L42" s="10"/>
      <c r="M42" s="8"/>
      <c r="N42" s="8"/>
      <c r="O42" s="8"/>
      <c r="P42" s="10"/>
    </row>
    <row r="43" spans="1:16">
      <c r="A43" s="8"/>
      <c r="B43" s="8"/>
      <c r="C43" s="8"/>
      <c r="D43" s="10"/>
      <c r="E43" s="8"/>
      <c r="F43" s="8"/>
      <c r="G43" s="8"/>
      <c r="H43" s="10"/>
      <c r="I43" s="8"/>
      <c r="J43" s="8"/>
      <c r="K43" s="8"/>
      <c r="L43" s="10"/>
      <c r="M43" s="8"/>
      <c r="N43" s="8"/>
      <c r="O43" s="8"/>
      <c r="P43" s="10"/>
    </row>
    <row r="44" spans="1:16">
      <c r="A44" s="8"/>
      <c r="B44" s="8"/>
      <c r="C44" s="8"/>
      <c r="D44" s="10"/>
      <c r="E44" s="8"/>
      <c r="F44" s="8"/>
      <c r="G44" s="8"/>
      <c r="H44" s="10"/>
      <c r="I44" s="8"/>
      <c r="J44" s="8"/>
      <c r="K44" s="8"/>
      <c r="L44" s="10"/>
      <c r="M44" s="8"/>
      <c r="N44" s="8"/>
      <c r="O44" s="8"/>
      <c r="P44" s="10"/>
    </row>
    <row r="45" spans="1:16">
      <c r="A45" s="8"/>
      <c r="B45" s="8"/>
      <c r="C45" s="8"/>
      <c r="D45" s="10"/>
      <c r="E45" s="8"/>
      <c r="F45" s="8"/>
      <c r="G45" s="8"/>
      <c r="H45" s="10"/>
      <c r="I45" s="8"/>
      <c r="J45" s="8"/>
      <c r="K45" s="8"/>
      <c r="L45" s="10"/>
      <c r="M45" s="8"/>
      <c r="N45" s="8"/>
      <c r="O45" s="8"/>
      <c r="P45" s="10"/>
    </row>
    <row r="46" spans="1:16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</row>
    <row r="47" spans="1:16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</row>
    <row r="48" spans="1:16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</row>
    <row r="65" spans="1:16">
      <c r="A65" s="7"/>
      <c r="B65" s="7"/>
      <c r="C65" s="4"/>
      <c r="D65" s="7"/>
      <c r="E65" s="7"/>
      <c r="F65" s="7"/>
      <c r="G65" s="7"/>
      <c r="H65" s="7"/>
      <c r="I65" s="8"/>
      <c r="J65" s="8"/>
      <c r="K65" s="8"/>
      <c r="L65" s="8"/>
      <c r="M65" s="7"/>
      <c r="N65" s="7"/>
      <c r="O65" s="4"/>
      <c r="P65" s="7"/>
    </row>
    <row r="66" spans="1:16">
      <c r="A66" s="7"/>
      <c r="B66" s="4"/>
      <c r="C66" s="7"/>
      <c r="D66" s="7"/>
      <c r="E66" s="7"/>
      <c r="F66" s="4"/>
      <c r="G66" s="7"/>
      <c r="H66" s="7"/>
      <c r="I66" s="7"/>
      <c r="J66" s="4"/>
      <c r="K66" s="7"/>
      <c r="L66" s="7"/>
      <c r="M66" s="7"/>
      <c r="N66" s="4"/>
      <c r="O66" s="7"/>
      <c r="P66" s="7"/>
    </row>
    <row r="67" spans="1:16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</row>
    <row r="68" spans="1:16">
      <c r="A68" s="8"/>
      <c r="B68" s="8"/>
      <c r="C68" s="8"/>
      <c r="D68" s="10"/>
      <c r="E68" s="8"/>
      <c r="F68" s="8"/>
      <c r="G68" s="8"/>
      <c r="H68" s="10"/>
      <c r="I68" s="8"/>
      <c r="J68" s="8"/>
      <c r="K68" s="8"/>
      <c r="L68" s="10"/>
      <c r="M68" s="8"/>
      <c r="N68" s="8"/>
      <c r="O68" s="8"/>
      <c r="P68" s="11"/>
    </row>
    <row r="69" spans="1:16">
      <c r="A69" s="8"/>
      <c r="B69" s="8"/>
      <c r="C69" s="8"/>
      <c r="D69" s="10"/>
      <c r="E69" s="8"/>
      <c r="F69" s="8"/>
      <c r="G69" s="8"/>
      <c r="H69" s="10"/>
      <c r="I69" s="8"/>
      <c r="J69" s="8"/>
      <c r="K69" s="8"/>
      <c r="L69" s="10"/>
      <c r="M69" s="8"/>
      <c r="N69" s="8"/>
      <c r="O69" s="8"/>
      <c r="P69" s="11"/>
    </row>
    <row r="70" spans="1:16">
      <c r="A70" s="8"/>
      <c r="B70" s="8"/>
      <c r="C70" s="8"/>
      <c r="D70" s="10"/>
      <c r="E70" s="8"/>
      <c r="F70" s="8"/>
      <c r="G70" s="8"/>
      <c r="H70" s="10"/>
      <c r="I70" s="8"/>
      <c r="J70" s="8"/>
      <c r="K70" s="8"/>
      <c r="L70" s="10"/>
      <c r="M70" s="8"/>
      <c r="N70" s="8"/>
      <c r="O70" s="8"/>
      <c r="P70" s="12"/>
    </row>
    <row r="71" spans="1:16">
      <c r="A71" s="8"/>
      <c r="B71" s="8"/>
      <c r="C71" s="8"/>
      <c r="D71" s="10"/>
      <c r="E71" s="8"/>
      <c r="F71" s="8"/>
      <c r="G71" s="8"/>
      <c r="H71" s="10"/>
      <c r="I71" s="8"/>
      <c r="J71" s="8"/>
      <c r="K71" s="8"/>
      <c r="L71" s="10"/>
      <c r="M71" s="8"/>
      <c r="N71" s="8"/>
      <c r="O71" s="8"/>
      <c r="P71" s="11"/>
    </row>
    <row r="72" spans="1:16">
      <c r="A72" s="8"/>
      <c r="B72" s="8"/>
      <c r="C72" s="8"/>
      <c r="D72" s="10"/>
      <c r="E72" s="8"/>
      <c r="F72" s="8"/>
      <c r="G72" s="8"/>
      <c r="H72" s="10"/>
      <c r="I72" s="8"/>
      <c r="J72" s="8"/>
      <c r="K72" s="8"/>
      <c r="L72" s="10"/>
      <c r="M72" s="8"/>
      <c r="N72" s="8"/>
      <c r="O72" s="8"/>
      <c r="P72" s="11"/>
    </row>
    <row r="73" spans="1:16">
      <c r="A73" s="8"/>
      <c r="B73" s="8"/>
      <c r="C73" s="8"/>
      <c r="D73" s="10"/>
      <c r="E73" s="8"/>
      <c r="F73" s="8"/>
      <c r="G73" s="8"/>
      <c r="H73" s="10"/>
      <c r="I73" s="8"/>
      <c r="J73" s="8"/>
      <c r="K73" s="8"/>
      <c r="L73" s="10"/>
      <c r="M73" s="8"/>
      <c r="N73" s="8"/>
      <c r="O73" s="8"/>
      <c r="P73" s="11"/>
    </row>
    <row r="74" spans="1:16">
      <c r="A74" s="8"/>
      <c r="B74" s="8"/>
      <c r="C74" s="8"/>
      <c r="D74" s="10"/>
      <c r="E74" s="8"/>
      <c r="F74" s="8"/>
      <c r="G74" s="8"/>
      <c r="H74" s="10"/>
      <c r="I74" s="8"/>
      <c r="J74" s="8"/>
      <c r="K74" s="8"/>
      <c r="L74" s="10"/>
      <c r="M74" s="8"/>
      <c r="N74" s="8"/>
      <c r="O74" s="8"/>
      <c r="P74" s="11"/>
    </row>
    <row r="75" spans="1:16">
      <c r="A75" s="8"/>
      <c r="B75" s="8"/>
      <c r="C75" s="8"/>
      <c r="D75" s="10"/>
      <c r="E75" s="8"/>
      <c r="F75" s="8"/>
      <c r="G75" s="8"/>
      <c r="H75" s="10"/>
      <c r="I75" s="8"/>
      <c r="J75" s="8"/>
      <c r="K75" s="8"/>
      <c r="L75" s="10"/>
      <c r="M75" s="8"/>
      <c r="N75" s="8"/>
      <c r="O75" s="8"/>
      <c r="P75" s="11"/>
    </row>
    <row r="76" spans="1:16">
      <c r="A76" s="8"/>
      <c r="B76" s="8"/>
      <c r="C76" s="8"/>
      <c r="D76" s="10"/>
      <c r="E76" s="8"/>
      <c r="F76" s="8"/>
      <c r="G76" s="8"/>
      <c r="H76" s="10"/>
      <c r="I76" s="8"/>
      <c r="J76" s="8"/>
      <c r="K76" s="8"/>
      <c r="L76" s="10"/>
      <c r="M76" s="8"/>
      <c r="N76" s="8"/>
      <c r="O76" s="8"/>
      <c r="P76" s="11"/>
    </row>
    <row r="77" spans="1:16">
      <c r="A77" s="8"/>
      <c r="B77" s="8"/>
      <c r="C77" s="8"/>
      <c r="D77" s="10"/>
      <c r="E77" s="8"/>
      <c r="F77" s="8"/>
      <c r="G77" s="8"/>
      <c r="H77" s="10"/>
      <c r="I77" s="8"/>
      <c r="J77" s="8"/>
      <c r="K77" s="8"/>
      <c r="L77" s="10"/>
      <c r="M77" s="8"/>
      <c r="N77" s="8"/>
      <c r="O77" s="8"/>
      <c r="P77" s="11"/>
    </row>
    <row r="78" spans="1:16">
      <c r="A78" s="8"/>
      <c r="B78" s="8"/>
      <c r="C78" s="8"/>
      <c r="D78" s="10"/>
      <c r="E78" s="8"/>
      <c r="F78" s="8"/>
      <c r="G78" s="8"/>
      <c r="H78" s="10"/>
      <c r="I78" s="8"/>
      <c r="J78" s="8"/>
      <c r="K78" s="8"/>
      <c r="L78" s="10"/>
      <c r="M78" s="8"/>
      <c r="N78" s="8"/>
      <c r="O78" s="8"/>
      <c r="P78" s="11"/>
    </row>
    <row r="79" spans="1:16">
      <c r="A79" s="8"/>
      <c r="B79" s="8"/>
      <c r="C79" s="8"/>
      <c r="D79" s="10"/>
      <c r="E79" s="8"/>
      <c r="F79" s="8"/>
      <c r="G79" s="8"/>
      <c r="H79" s="10"/>
      <c r="I79" s="8"/>
      <c r="J79" s="8"/>
      <c r="K79" s="8"/>
      <c r="L79" s="10"/>
      <c r="M79" s="8"/>
      <c r="N79" s="8"/>
      <c r="O79" s="8"/>
      <c r="P79" s="11"/>
    </row>
    <row r="80" spans="1:16">
      <c r="A80" s="8"/>
      <c r="B80" s="8"/>
      <c r="C80" s="8"/>
      <c r="D80" s="10"/>
      <c r="E80" s="8"/>
      <c r="F80" s="8"/>
      <c r="G80" s="8"/>
      <c r="H80" s="10"/>
      <c r="I80" s="8"/>
      <c r="J80" s="8"/>
      <c r="K80" s="8"/>
      <c r="L80" s="10"/>
      <c r="M80" s="8"/>
      <c r="N80" s="8"/>
      <c r="O80" s="8"/>
      <c r="P80" s="11"/>
    </row>
    <row r="81" spans="1:16">
      <c r="A81" s="8"/>
      <c r="B81" s="8"/>
      <c r="C81" s="8"/>
      <c r="D81" s="10"/>
      <c r="E81" s="8"/>
      <c r="F81" s="8"/>
      <c r="G81" s="8"/>
      <c r="H81" s="10"/>
      <c r="I81" s="8"/>
      <c r="J81" s="8"/>
      <c r="K81" s="8"/>
      <c r="L81" s="10"/>
      <c r="M81" s="8"/>
      <c r="N81" s="8"/>
      <c r="O81" s="8"/>
      <c r="P81" s="12"/>
    </row>
    <row r="82" spans="1:16">
      <c r="A82" s="8"/>
      <c r="B82" s="8"/>
      <c r="C82" s="8"/>
      <c r="D82" s="10"/>
      <c r="E82" s="8"/>
      <c r="F82" s="8"/>
      <c r="G82" s="8"/>
      <c r="H82" s="10"/>
      <c r="I82" s="8"/>
      <c r="J82" s="8"/>
      <c r="K82" s="8"/>
      <c r="L82" s="10"/>
      <c r="M82" s="8"/>
      <c r="N82" s="8"/>
      <c r="O82" s="8"/>
      <c r="P82" s="11"/>
    </row>
    <row r="83" spans="1:16">
      <c r="A83" s="8"/>
      <c r="B83" s="8"/>
      <c r="C83" s="8"/>
      <c r="D83" s="10"/>
      <c r="E83" s="8"/>
      <c r="F83" s="8"/>
      <c r="G83" s="8"/>
      <c r="H83" s="10"/>
      <c r="I83" s="8"/>
      <c r="J83" s="8"/>
      <c r="K83" s="8"/>
      <c r="L83" s="10"/>
      <c r="M83" s="8"/>
      <c r="N83" s="8"/>
      <c r="O83" s="8"/>
      <c r="P83" s="11"/>
    </row>
    <row r="84" spans="1:16">
      <c r="A84" s="8"/>
      <c r="B84" s="8"/>
      <c r="C84" s="8"/>
      <c r="D84" s="10"/>
      <c r="E84" s="8"/>
      <c r="F84" s="8"/>
      <c r="G84" s="8"/>
      <c r="H84" s="10"/>
      <c r="I84" s="8"/>
      <c r="J84" s="8"/>
      <c r="K84" s="8"/>
      <c r="L84" s="10"/>
      <c r="M84" s="8"/>
      <c r="N84" s="8"/>
      <c r="O84" s="8"/>
      <c r="P84" s="11"/>
    </row>
    <row r="85" spans="1:16">
      <c r="A85" s="8"/>
      <c r="B85" s="8"/>
      <c r="C85" s="8"/>
      <c r="D85" s="10"/>
      <c r="E85" s="8"/>
      <c r="F85" s="8"/>
      <c r="G85" s="8"/>
      <c r="H85" s="10"/>
      <c r="I85" s="8"/>
      <c r="J85" s="8"/>
      <c r="K85" s="8"/>
      <c r="L85" s="10"/>
      <c r="M85" s="8"/>
      <c r="N85" s="8"/>
      <c r="O85" s="8"/>
      <c r="P85" s="11"/>
    </row>
    <row r="86" spans="1:16">
      <c r="A86" s="8"/>
      <c r="B86" s="8"/>
      <c r="C86" s="8"/>
      <c r="D86" s="10"/>
      <c r="E86" s="8"/>
      <c r="F86" s="8"/>
      <c r="G86" s="8"/>
      <c r="H86" s="10"/>
      <c r="I86" s="8"/>
      <c r="J86" s="8"/>
      <c r="K86" s="8"/>
      <c r="L86" s="10"/>
      <c r="M86" s="8"/>
      <c r="N86" s="8"/>
      <c r="O86" s="8"/>
      <c r="P86" s="11"/>
    </row>
    <row r="87" spans="1:16">
      <c r="A87" s="8"/>
      <c r="B87" s="8"/>
      <c r="C87" s="8"/>
      <c r="D87" s="10"/>
      <c r="E87" s="8"/>
      <c r="F87" s="8"/>
      <c r="G87" s="8"/>
      <c r="H87" s="10"/>
      <c r="I87" s="8"/>
      <c r="J87" s="8"/>
      <c r="K87" s="8"/>
      <c r="L87" s="10"/>
      <c r="M87" s="8"/>
      <c r="N87" s="8"/>
      <c r="O87" s="8"/>
      <c r="P87" s="11"/>
    </row>
    <row r="88" spans="1:16">
      <c r="A88" s="8"/>
      <c r="B88" s="8"/>
      <c r="C88" s="8"/>
      <c r="D88" s="10"/>
      <c r="E88" s="8"/>
      <c r="F88" s="8"/>
      <c r="G88" s="8"/>
      <c r="H88" s="10"/>
      <c r="I88" s="8"/>
      <c r="J88" s="8"/>
      <c r="K88" s="8"/>
      <c r="L88" s="10"/>
      <c r="M88" s="8"/>
      <c r="N88" s="8"/>
      <c r="O88" s="8"/>
      <c r="P88" s="11"/>
    </row>
    <row r="89" spans="1:16">
      <c r="A89" s="8"/>
      <c r="B89" s="8"/>
      <c r="C89" s="8"/>
      <c r="D89" s="10"/>
      <c r="E89" s="8"/>
      <c r="F89" s="8"/>
      <c r="G89" s="8"/>
      <c r="H89" s="10"/>
      <c r="I89" s="8"/>
      <c r="J89" s="8"/>
      <c r="K89" s="8"/>
      <c r="L89" s="10"/>
      <c r="M89" s="8"/>
      <c r="N89" s="8"/>
      <c r="O89" s="8"/>
      <c r="P89" s="11"/>
    </row>
    <row r="90" spans="1:16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</row>
    <row r="91" spans="1:16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</row>
    <row r="92" spans="1:16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</row>
    <row r="93" spans="1:16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</row>
    <row r="94" spans="1:16">
      <c r="A94" s="14"/>
      <c r="B94" s="14"/>
      <c r="C94" s="14"/>
      <c r="D94" s="14"/>
      <c r="E94" s="15"/>
      <c r="F94" s="15"/>
      <c r="G94" s="15"/>
      <c r="H94" s="15"/>
      <c r="I94" s="15"/>
      <c r="J94" s="15"/>
      <c r="K94" s="15"/>
      <c r="L94" s="15"/>
      <c r="M94" s="14"/>
      <c r="N94" s="14"/>
      <c r="O94" s="16"/>
      <c r="P94" s="14"/>
    </row>
    <row r="95" spans="1:16">
      <c r="A95" s="14"/>
      <c r="B95" s="16"/>
      <c r="C95" s="14"/>
      <c r="D95" s="14"/>
      <c r="E95" s="14"/>
      <c r="F95" s="16"/>
      <c r="G95" s="14"/>
      <c r="H95" s="14"/>
      <c r="I95" s="14"/>
      <c r="J95" s="16"/>
      <c r="K95" s="14"/>
      <c r="L95" s="14"/>
      <c r="M95" s="14"/>
      <c r="N95" s="16"/>
      <c r="O95" s="14"/>
      <c r="P95" s="14"/>
    </row>
    <row r="96" spans="1:16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</row>
    <row r="97" spans="1:16">
      <c r="A97" s="15"/>
      <c r="B97" s="15"/>
      <c r="C97" s="15"/>
      <c r="D97" s="11"/>
      <c r="E97" s="15"/>
      <c r="F97" s="15"/>
      <c r="G97" s="15"/>
      <c r="H97" s="11"/>
      <c r="I97" s="15"/>
      <c r="J97" s="15"/>
      <c r="K97" s="15"/>
      <c r="L97" s="11"/>
      <c r="M97" s="15"/>
      <c r="N97" s="15"/>
      <c r="O97" s="15"/>
      <c r="P97" s="11"/>
    </row>
    <row r="98" spans="1:16">
      <c r="A98" s="15"/>
      <c r="B98" s="15"/>
      <c r="C98" s="15"/>
      <c r="D98" s="11"/>
      <c r="E98" s="15"/>
      <c r="F98" s="15"/>
      <c r="G98" s="15"/>
      <c r="H98" s="11"/>
      <c r="I98" s="15"/>
      <c r="J98" s="15"/>
      <c r="K98" s="15"/>
      <c r="L98" s="11"/>
      <c r="M98" s="15"/>
      <c r="N98" s="15"/>
      <c r="O98" s="15"/>
      <c r="P98" s="11"/>
    </row>
    <row r="99" spans="1:16">
      <c r="A99" s="15"/>
      <c r="B99" s="15"/>
      <c r="C99" s="15"/>
      <c r="D99" s="11"/>
      <c r="E99" s="15"/>
      <c r="F99" s="15"/>
      <c r="G99" s="15"/>
      <c r="H99" s="11"/>
      <c r="I99" s="15"/>
      <c r="J99" s="15"/>
      <c r="K99" s="15"/>
      <c r="L99" s="11"/>
      <c r="M99" s="15"/>
      <c r="N99" s="15"/>
      <c r="O99" s="15"/>
      <c r="P99" s="11"/>
    </row>
    <row r="100" spans="1:16">
      <c r="A100" s="15"/>
      <c r="B100" s="15"/>
      <c r="C100" s="15"/>
      <c r="D100" s="11"/>
      <c r="E100" s="15"/>
      <c r="F100" s="15"/>
      <c r="G100" s="15"/>
      <c r="H100" s="11"/>
      <c r="I100" s="15"/>
      <c r="J100" s="15"/>
      <c r="K100" s="15"/>
      <c r="L100" s="11"/>
      <c r="M100" s="15"/>
      <c r="N100" s="15"/>
      <c r="O100" s="15"/>
      <c r="P100" s="12"/>
    </row>
    <row r="101" spans="1:16">
      <c r="A101" s="15"/>
      <c r="B101" s="15"/>
      <c r="C101" s="15"/>
      <c r="D101" s="11"/>
      <c r="E101" s="15"/>
      <c r="F101" s="15"/>
      <c r="G101" s="15"/>
      <c r="H101" s="11"/>
      <c r="I101" s="15"/>
      <c r="J101" s="15"/>
      <c r="K101" s="15"/>
      <c r="L101" s="11"/>
      <c r="M101" s="15"/>
      <c r="N101" s="15"/>
      <c r="O101" s="15"/>
      <c r="P101" s="11"/>
    </row>
    <row r="102" spans="1:16">
      <c r="A102" s="15"/>
      <c r="B102" s="15"/>
      <c r="C102" s="15"/>
      <c r="D102" s="11"/>
      <c r="E102" s="15"/>
      <c r="F102" s="15"/>
      <c r="G102" s="15"/>
      <c r="H102" s="11"/>
      <c r="I102" s="15"/>
      <c r="J102" s="15"/>
      <c r="K102" s="15"/>
      <c r="L102" s="11"/>
      <c r="M102" s="15"/>
      <c r="N102" s="15"/>
      <c r="O102" s="15"/>
      <c r="P102" s="11"/>
    </row>
    <row r="103" spans="1:16">
      <c r="A103" s="15"/>
      <c r="B103" s="15"/>
      <c r="C103" s="15"/>
      <c r="D103" s="11"/>
      <c r="E103" s="15"/>
      <c r="F103" s="15"/>
      <c r="G103" s="15"/>
      <c r="H103" s="11"/>
      <c r="I103" s="15"/>
      <c r="J103" s="15"/>
      <c r="K103" s="15"/>
      <c r="L103" s="11"/>
      <c r="M103" s="15"/>
      <c r="N103" s="15"/>
      <c r="O103" s="15"/>
      <c r="P103" s="11"/>
    </row>
    <row r="104" spans="1:16">
      <c r="A104" s="15"/>
      <c r="B104" s="15"/>
      <c r="C104" s="15"/>
      <c r="D104" s="11"/>
      <c r="E104" s="15"/>
      <c r="F104" s="15"/>
      <c r="G104" s="15"/>
      <c r="H104" s="11"/>
      <c r="I104" s="15"/>
      <c r="J104" s="15"/>
      <c r="K104" s="15"/>
      <c r="L104" s="11"/>
      <c r="M104" s="15"/>
      <c r="N104" s="15"/>
      <c r="O104" s="15"/>
      <c r="P104" s="11"/>
    </row>
    <row r="105" spans="1:16">
      <c r="A105" s="15"/>
      <c r="B105" s="15"/>
      <c r="C105" s="15"/>
      <c r="D105" s="11"/>
      <c r="E105" s="15"/>
      <c r="F105" s="15"/>
      <c r="G105" s="15"/>
      <c r="H105" s="11"/>
      <c r="I105" s="15"/>
      <c r="J105" s="15"/>
      <c r="K105" s="15"/>
      <c r="L105" s="11"/>
      <c r="M105" s="15"/>
      <c r="N105" s="15"/>
      <c r="O105" s="15"/>
      <c r="P105" s="11"/>
    </row>
    <row r="106" spans="1:16">
      <c r="A106" s="15"/>
      <c r="B106" s="15"/>
      <c r="C106" s="15"/>
      <c r="D106" s="11"/>
      <c r="E106" s="15"/>
      <c r="F106" s="15"/>
      <c r="G106" s="15"/>
      <c r="H106" s="11"/>
      <c r="I106" s="15"/>
      <c r="J106" s="15"/>
      <c r="K106" s="15"/>
      <c r="L106" s="11"/>
      <c r="M106" s="15"/>
      <c r="N106" s="15"/>
      <c r="O106" s="15"/>
      <c r="P106" s="11"/>
    </row>
    <row r="107" spans="1:16">
      <c r="A107" s="15"/>
      <c r="B107" s="15"/>
      <c r="C107" s="15"/>
      <c r="D107" s="11"/>
      <c r="E107" s="15"/>
      <c r="F107" s="15"/>
      <c r="G107" s="15"/>
      <c r="H107" s="11"/>
      <c r="I107" s="15"/>
      <c r="J107" s="15"/>
      <c r="K107" s="15"/>
      <c r="L107" s="11"/>
      <c r="M107" s="15"/>
      <c r="N107" s="15"/>
      <c r="O107" s="15"/>
      <c r="P107" s="11"/>
    </row>
    <row r="108" spans="1:16">
      <c r="A108" s="15"/>
      <c r="B108" s="15"/>
      <c r="C108" s="15"/>
      <c r="D108" s="11"/>
      <c r="E108" s="15"/>
      <c r="F108" s="15"/>
      <c r="G108" s="15"/>
      <c r="H108" s="11"/>
      <c r="I108" s="15"/>
      <c r="J108" s="15"/>
      <c r="K108" s="15"/>
      <c r="L108" s="11"/>
      <c r="M108" s="15"/>
      <c r="N108" s="15"/>
      <c r="O108" s="15"/>
      <c r="P108" s="11"/>
    </row>
    <row r="109" spans="1:16">
      <c r="A109" s="15"/>
      <c r="B109" s="15"/>
      <c r="C109" s="15"/>
      <c r="D109" s="11"/>
      <c r="E109" s="15"/>
      <c r="F109" s="15"/>
      <c r="G109" s="15"/>
      <c r="H109" s="11"/>
      <c r="I109" s="15"/>
      <c r="J109" s="15"/>
      <c r="K109" s="15"/>
      <c r="L109" s="11"/>
      <c r="M109" s="15"/>
      <c r="N109" s="15"/>
      <c r="O109" s="15"/>
      <c r="P109" s="11"/>
    </row>
    <row r="110" spans="1:16">
      <c r="A110" s="15"/>
      <c r="B110" s="15"/>
      <c r="C110" s="15"/>
      <c r="D110" s="12"/>
      <c r="E110" s="15"/>
      <c r="F110" s="15"/>
      <c r="G110" s="15"/>
      <c r="H110" s="11"/>
      <c r="I110" s="15"/>
      <c r="J110" s="15"/>
      <c r="K110" s="15"/>
      <c r="L110" s="11"/>
      <c r="M110" s="15"/>
      <c r="N110" s="15"/>
      <c r="O110" s="15"/>
      <c r="P110" s="11"/>
    </row>
    <row r="111" spans="1:16">
      <c r="A111" s="15"/>
      <c r="B111" s="15"/>
      <c r="C111" s="15"/>
      <c r="D111" s="11"/>
      <c r="E111" s="15"/>
      <c r="F111" s="15"/>
      <c r="G111" s="15"/>
      <c r="H111" s="11"/>
      <c r="I111" s="15"/>
      <c r="J111" s="15"/>
      <c r="K111" s="15"/>
      <c r="L111" s="12"/>
      <c r="M111" s="15"/>
      <c r="N111" s="15"/>
      <c r="O111" s="15"/>
      <c r="P111" s="11"/>
    </row>
    <row r="112" spans="1:16">
      <c r="A112" s="15"/>
      <c r="B112" s="15"/>
      <c r="C112" s="15"/>
      <c r="D112" s="11"/>
      <c r="E112" s="15"/>
      <c r="F112" s="15"/>
      <c r="G112" s="15"/>
      <c r="H112" s="11"/>
      <c r="I112" s="15"/>
      <c r="J112" s="15"/>
      <c r="K112" s="15"/>
      <c r="L112" s="11"/>
      <c r="M112" s="15"/>
      <c r="N112" s="15"/>
      <c r="O112" s="15"/>
      <c r="P112" s="11"/>
    </row>
    <row r="113" spans="1:16">
      <c r="A113" s="15"/>
      <c r="B113" s="15"/>
      <c r="C113" s="15"/>
      <c r="D113" s="11"/>
      <c r="E113" s="15"/>
      <c r="F113" s="15"/>
      <c r="G113" s="15"/>
      <c r="H113" s="11"/>
      <c r="I113" s="15"/>
      <c r="J113" s="15"/>
      <c r="K113" s="15"/>
      <c r="L113" s="11"/>
      <c r="M113" s="15"/>
      <c r="N113" s="15"/>
      <c r="O113" s="15"/>
      <c r="P113" s="11"/>
    </row>
    <row r="114" spans="1:16">
      <c r="A114" s="15"/>
      <c r="B114" s="15"/>
      <c r="C114" s="15"/>
      <c r="D114" s="12"/>
      <c r="E114" s="15"/>
      <c r="F114" s="15"/>
      <c r="G114" s="15"/>
      <c r="H114" s="11"/>
      <c r="I114" s="15"/>
      <c r="J114" s="15"/>
      <c r="K114" s="15"/>
      <c r="L114" s="11"/>
      <c r="M114" s="15"/>
      <c r="N114" s="15"/>
      <c r="O114" s="15"/>
      <c r="P114" s="11"/>
    </row>
    <row r="115" spans="1:16">
      <c r="A115" s="15"/>
      <c r="B115" s="15"/>
      <c r="C115" s="15"/>
      <c r="D115" s="11"/>
      <c r="E115" s="15"/>
      <c r="F115" s="15"/>
      <c r="G115" s="15"/>
      <c r="H115" s="11"/>
      <c r="I115" s="15"/>
      <c r="J115" s="15"/>
      <c r="K115" s="15"/>
      <c r="L115" s="12"/>
      <c r="M115" s="15"/>
      <c r="N115" s="15"/>
      <c r="O115" s="15"/>
      <c r="P115" s="11"/>
    </row>
    <row r="116" spans="1:16">
      <c r="A116" s="15"/>
      <c r="B116" s="15"/>
      <c r="C116" s="15"/>
      <c r="D116" s="11"/>
      <c r="E116" s="15"/>
      <c r="F116" s="15"/>
      <c r="G116" s="15"/>
      <c r="H116" s="11"/>
      <c r="I116" s="15"/>
      <c r="J116" s="15"/>
      <c r="K116" s="15"/>
      <c r="L116" s="11"/>
      <c r="M116" s="15"/>
      <c r="N116" s="15"/>
      <c r="O116" s="15"/>
      <c r="P116" s="11"/>
    </row>
    <row r="117" spans="1:16">
      <c r="A117" s="15"/>
      <c r="B117" s="15"/>
      <c r="C117" s="15"/>
      <c r="D117" s="11"/>
      <c r="E117" s="15"/>
      <c r="F117" s="15"/>
      <c r="G117" s="15"/>
      <c r="H117" s="11"/>
      <c r="I117" s="15"/>
      <c r="J117" s="15"/>
      <c r="K117" s="15"/>
      <c r="L117" s="11"/>
      <c r="M117" s="15"/>
      <c r="N117" s="15"/>
      <c r="O117" s="15"/>
      <c r="P117" s="11"/>
    </row>
    <row r="118" spans="1:16">
      <c r="A118" s="15"/>
      <c r="B118" s="15"/>
      <c r="C118" s="15"/>
      <c r="D118" s="11"/>
      <c r="E118" s="15"/>
      <c r="F118" s="15"/>
      <c r="G118" s="15"/>
      <c r="H118" s="11"/>
      <c r="I118" s="15"/>
      <c r="J118" s="15"/>
      <c r="K118" s="15"/>
      <c r="L118" s="11"/>
      <c r="M118" s="15"/>
      <c r="N118" s="15"/>
      <c r="O118" s="15"/>
      <c r="P118" s="11"/>
    </row>
    <row r="119" spans="1:16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</row>
    <row r="120" spans="1:16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</row>
    <row r="121" spans="1:16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</row>
    <row r="122" spans="1:16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</row>
    <row r="123" spans="1:16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</row>
    <row r="124" spans="1:16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</row>
    <row r="140" spans="1:12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17"/>
    </row>
    <row r="141" spans="1:12">
      <c r="A141" s="7"/>
      <c r="B141" s="4"/>
      <c r="C141" s="7"/>
      <c r="D141" s="7"/>
      <c r="E141" s="7"/>
      <c r="F141" s="4"/>
      <c r="G141" s="7"/>
      <c r="H141" s="7"/>
      <c r="I141" s="7"/>
      <c r="J141" s="4"/>
      <c r="K141" s="7"/>
      <c r="L141" s="7"/>
    </row>
    <row r="142" spans="1:1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</row>
    <row r="143" spans="1:12">
      <c r="A143" s="8"/>
      <c r="B143" s="8"/>
      <c r="C143" s="8"/>
      <c r="D143" s="10"/>
      <c r="E143" s="8"/>
      <c r="F143" s="8"/>
      <c r="G143" s="8"/>
      <c r="H143" s="10"/>
      <c r="I143" s="8"/>
      <c r="J143" s="8"/>
      <c r="K143" s="8"/>
      <c r="L143" s="10"/>
    </row>
    <row r="144" spans="1:12">
      <c r="A144" s="8"/>
      <c r="B144" s="8"/>
      <c r="C144" s="8"/>
      <c r="D144" s="10"/>
      <c r="E144" s="8"/>
      <c r="F144" s="8"/>
      <c r="G144" s="8"/>
      <c r="H144" s="10"/>
      <c r="I144" s="8"/>
      <c r="J144" s="8"/>
      <c r="K144" s="8"/>
      <c r="L144" s="10"/>
    </row>
    <row r="145" spans="1:12">
      <c r="A145" s="8"/>
      <c r="B145" s="8"/>
      <c r="C145" s="8"/>
      <c r="D145" s="10"/>
      <c r="E145" s="8"/>
      <c r="F145" s="8"/>
      <c r="G145" s="8"/>
      <c r="H145" s="10"/>
      <c r="I145" s="8"/>
      <c r="J145" s="8"/>
      <c r="K145" s="8"/>
      <c r="L145" s="10"/>
    </row>
    <row r="146" spans="1:12">
      <c r="A146" s="8"/>
      <c r="B146" s="8"/>
      <c r="C146" s="8"/>
      <c r="D146" s="10"/>
      <c r="E146" s="8"/>
      <c r="F146" s="8"/>
      <c r="G146" s="8"/>
      <c r="H146" s="10"/>
      <c r="I146" s="8"/>
      <c r="J146" s="8"/>
      <c r="K146" s="8"/>
      <c r="L146" s="10"/>
    </row>
    <row r="147" spans="1:12">
      <c r="A147" s="8"/>
      <c r="B147" s="8"/>
      <c r="C147" s="8"/>
      <c r="D147" s="10"/>
      <c r="E147" s="8"/>
      <c r="F147" s="8"/>
      <c r="G147" s="8"/>
      <c r="H147" s="10"/>
      <c r="I147" s="8"/>
      <c r="J147" s="8"/>
      <c r="K147" s="8"/>
      <c r="L147" s="10"/>
    </row>
    <row r="148" spans="1:12">
      <c r="A148" s="8"/>
      <c r="B148" s="8"/>
      <c r="C148" s="8"/>
      <c r="D148" s="10"/>
      <c r="E148" s="8"/>
      <c r="F148" s="8"/>
      <c r="G148" s="8"/>
      <c r="H148" s="10"/>
      <c r="I148" s="8"/>
      <c r="J148" s="8"/>
      <c r="K148" s="8"/>
      <c r="L148" s="10"/>
    </row>
    <row r="149" spans="1:12">
      <c r="A149" s="8"/>
      <c r="B149" s="8"/>
      <c r="C149" s="8"/>
      <c r="D149" s="10"/>
      <c r="E149" s="8"/>
      <c r="F149" s="8"/>
      <c r="G149" s="8"/>
      <c r="H149" s="10"/>
      <c r="I149" s="8"/>
      <c r="J149" s="8"/>
      <c r="K149" s="8"/>
      <c r="L149" s="10"/>
    </row>
    <row r="150" spans="1:12">
      <c r="A150" s="8"/>
      <c r="B150" s="8"/>
      <c r="C150" s="8"/>
      <c r="D150" s="10"/>
      <c r="E150" s="8"/>
      <c r="F150" s="8"/>
      <c r="G150" s="8"/>
      <c r="H150" s="10"/>
      <c r="I150" s="8"/>
      <c r="J150" s="8"/>
      <c r="K150" s="8"/>
      <c r="L150" s="10"/>
    </row>
    <row r="151" spans="1:12">
      <c r="A151" s="8"/>
      <c r="B151" s="8"/>
      <c r="C151" s="8"/>
      <c r="D151" s="10"/>
      <c r="E151" s="8"/>
      <c r="F151" s="8"/>
      <c r="G151" s="8"/>
      <c r="H151" s="10"/>
      <c r="I151" s="8"/>
      <c r="J151" s="8"/>
      <c r="K151" s="8"/>
      <c r="L151" s="10"/>
    </row>
    <row r="152" spans="1:12">
      <c r="A152" s="8"/>
      <c r="B152" s="8"/>
      <c r="C152" s="8"/>
      <c r="D152" s="10"/>
      <c r="E152" s="8"/>
      <c r="F152" s="8"/>
      <c r="G152" s="8"/>
      <c r="H152" s="10"/>
      <c r="I152" s="8"/>
      <c r="J152" s="8"/>
      <c r="K152" s="8"/>
      <c r="L152" s="10"/>
    </row>
    <row r="153" spans="1:12">
      <c r="A153" s="8"/>
      <c r="B153" s="8"/>
      <c r="C153" s="8"/>
      <c r="D153" s="10"/>
      <c r="E153" s="8"/>
      <c r="F153" s="8"/>
      <c r="G153" s="8"/>
      <c r="H153" s="10"/>
      <c r="I153" s="8"/>
      <c r="J153" s="8"/>
      <c r="K153" s="8"/>
      <c r="L153" s="10"/>
    </row>
    <row r="154" spans="1:12">
      <c r="A154" s="8"/>
      <c r="B154" s="8"/>
      <c r="C154" s="8"/>
      <c r="D154" s="10"/>
      <c r="E154" s="8"/>
      <c r="F154" s="8"/>
      <c r="G154" s="8"/>
      <c r="H154" s="10"/>
      <c r="I154" s="8"/>
      <c r="J154" s="8"/>
      <c r="K154" s="8"/>
      <c r="L154" s="10"/>
    </row>
    <row r="155" spans="1:12">
      <c r="A155" s="8"/>
      <c r="B155" s="8"/>
      <c r="C155" s="8"/>
      <c r="D155" s="10"/>
      <c r="E155" s="8"/>
      <c r="F155" s="8"/>
      <c r="G155" s="8"/>
      <c r="H155" s="10"/>
      <c r="I155" s="8"/>
      <c r="J155" s="8"/>
      <c r="K155" s="8"/>
      <c r="L155" s="10"/>
    </row>
    <row r="156" spans="1:12">
      <c r="A156" s="8"/>
      <c r="B156" s="8"/>
      <c r="C156" s="8"/>
      <c r="D156" s="10"/>
      <c r="E156" s="8"/>
      <c r="F156" s="8"/>
      <c r="G156" s="8"/>
      <c r="H156" s="10"/>
      <c r="I156" s="8"/>
      <c r="J156" s="8"/>
      <c r="K156" s="8"/>
      <c r="L156" s="10"/>
    </row>
    <row r="157" spans="1:12">
      <c r="A157" s="8"/>
      <c r="B157" s="8"/>
      <c r="C157" s="8"/>
      <c r="D157" s="10"/>
      <c r="E157" s="8"/>
      <c r="F157" s="8"/>
      <c r="G157" s="8"/>
      <c r="H157" s="10"/>
      <c r="I157" s="8"/>
      <c r="J157" s="8"/>
      <c r="K157" s="8"/>
      <c r="L157" s="10"/>
    </row>
    <row r="158" spans="1:12">
      <c r="A158" s="8"/>
      <c r="B158" s="8"/>
      <c r="C158" s="8"/>
      <c r="D158" s="10"/>
      <c r="E158" s="8"/>
      <c r="F158" s="8"/>
      <c r="G158" s="8"/>
      <c r="H158" s="10"/>
      <c r="I158" s="8"/>
      <c r="J158" s="8"/>
      <c r="K158" s="8"/>
      <c r="L158" s="10"/>
    </row>
    <row r="159" spans="1:12">
      <c r="A159" s="8"/>
      <c r="B159" s="8"/>
      <c r="C159" s="8"/>
      <c r="D159" s="10"/>
      <c r="E159" s="8"/>
      <c r="F159" s="8"/>
      <c r="G159" s="8"/>
      <c r="H159" s="10"/>
      <c r="I159" s="8"/>
      <c r="J159" s="8"/>
      <c r="K159" s="8"/>
      <c r="L159" s="10"/>
    </row>
    <row r="160" spans="1:12">
      <c r="A160" s="8"/>
      <c r="B160" s="8"/>
      <c r="C160" s="8"/>
      <c r="D160" s="10"/>
      <c r="E160" s="8"/>
      <c r="F160" s="8"/>
      <c r="G160" s="8"/>
      <c r="H160" s="10"/>
      <c r="I160" s="8"/>
      <c r="J160" s="8"/>
      <c r="K160" s="8"/>
      <c r="L160" s="10"/>
    </row>
    <row r="161" spans="1:12">
      <c r="A161" s="8"/>
      <c r="B161" s="8"/>
      <c r="C161" s="8"/>
      <c r="D161" s="10"/>
      <c r="E161" s="8"/>
      <c r="F161" s="8"/>
      <c r="G161" s="8"/>
      <c r="H161" s="10"/>
      <c r="I161" s="8"/>
      <c r="J161" s="8"/>
      <c r="K161" s="8"/>
      <c r="L161" s="10"/>
    </row>
    <row r="162" spans="1:12">
      <c r="A162" s="8"/>
      <c r="B162" s="8"/>
      <c r="C162" s="8"/>
      <c r="D162" s="10"/>
      <c r="E162" s="8"/>
      <c r="F162" s="8"/>
      <c r="G162" s="8"/>
      <c r="H162" s="10"/>
      <c r="I162" s="8"/>
      <c r="J162" s="8"/>
      <c r="K162" s="8"/>
      <c r="L162" s="10"/>
    </row>
    <row r="163" spans="1:12">
      <c r="A163" s="8"/>
      <c r="B163" s="8"/>
      <c r="C163" s="8"/>
      <c r="D163" s="10"/>
      <c r="E163" s="8"/>
      <c r="F163" s="8"/>
      <c r="G163" s="8"/>
      <c r="H163" s="10"/>
      <c r="I163" s="8"/>
      <c r="J163" s="8"/>
      <c r="K163" s="8"/>
      <c r="L163" s="10"/>
    </row>
    <row r="164" spans="1:12">
      <c r="A164" s="8"/>
      <c r="B164" s="8"/>
      <c r="C164" s="8"/>
      <c r="D164" s="10"/>
      <c r="E164" s="8"/>
      <c r="F164" s="8"/>
      <c r="G164" s="8"/>
      <c r="H164" s="10"/>
      <c r="I164" s="8"/>
      <c r="J164" s="8"/>
      <c r="K164" s="8"/>
      <c r="L164" s="10"/>
    </row>
    <row r="165" spans="1:1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</row>
    <row r="166" spans="1:12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</row>
    <row r="167" spans="1:12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</row>
    <row r="169" spans="1:12">
      <c r="A169" s="7"/>
      <c r="B169" s="4"/>
      <c r="C169" s="7"/>
      <c r="D169" s="7"/>
      <c r="E169" s="4"/>
      <c r="F169" s="7"/>
    </row>
    <row r="170" spans="1:12">
      <c r="A170" s="7"/>
      <c r="B170" s="8"/>
      <c r="C170" s="7"/>
      <c r="D170" s="7"/>
      <c r="E170" s="4"/>
      <c r="F170" s="7"/>
    </row>
    <row r="171" spans="1:12">
      <c r="A171" s="4"/>
      <c r="B171" s="4"/>
      <c r="C171" s="4"/>
      <c r="D171" s="4"/>
      <c r="E171" s="4"/>
      <c r="F171" s="3"/>
    </row>
    <row r="172" spans="1:12">
      <c r="A172" s="8"/>
      <c r="B172" s="10"/>
      <c r="C172" s="10"/>
      <c r="D172" s="8"/>
      <c r="E172" s="10"/>
      <c r="F172" s="10"/>
    </row>
    <row r="173" spans="1:12">
      <c r="A173" s="8"/>
      <c r="B173" s="10"/>
      <c r="C173" s="10"/>
      <c r="D173" s="8"/>
      <c r="E173" s="10"/>
      <c r="F173" s="10"/>
    </row>
    <row r="174" spans="1:12">
      <c r="A174" s="8"/>
      <c r="B174" s="10"/>
      <c r="C174" s="10"/>
      <c r="D174" s="8"/>
      <c r="E174" s="10"/>
      <c r="F174" s="10"/>
    </row>
    <row r="175" spans="1:12">
      <c r="A175" s="8"/>
      <c r="B175" s="10"/>
      <c r="C175" s="10"/>
      <c r="D175" s="8"/>
      <c r="E175" s="10"/>
      <c r="F175" s="10"/>
    </row>
    <row r="176" spans="1:12">
      <c r="A176" s="8"/>
      <c r="B176" s="10"/>
      <c r="C176" s="10"/>
      <c r="D176" s="8"/>
      <c r="E176" s="10"/>
      <c r="F176" s="10"/>
    </row>
    <row r="177" spans="1:6">
      <c r="A177" s="8"/>
      <c r="B177" s="10"/>
      <c r="C177" s="10"/>
      <c r="D177" s="8"/>
      <c r="E177" s="10"/>
      <c r="F177" s="10"/>
    </row>
    <row r="178" spans="1:6">
      <c r="A178" s="8"/>
      <c r="B178" s="10"/>
      <c r="C178" s="10"/>
      <c r="D178" s="8"/>
      <c r="E178" s="10"/>
      <c r="F178" s="10"/>
    </row>
    <row r="179" spans="1:6">
      <c r="A179" s="8"/>
      <c r="B179" s="10"/>
      <c r="C179" s="10"/>
      <c r="D179" s="8"/>
      <c r="E179" s="10"/>
      <c r="F179" s="10"/>
    </row>
    <row r="180" spans="1:6">
      <c r="A180" s="8"/>
      <c r="B180" s="10"/>
      <c r="C180" s="10"/>
      <c r="D180" s="8"/>
      <c r="E180" s="10"/>
      <c r="F180" s="10"/>
    </row>
    <row r="181" spans="1:6">
      <c r="A181" s="8"/>
      <c r="B181" s="10"/>
      <c r="C181" s="10"/>
      <c r="D181" s="8"/>
      <c r="E181" s="10"/>
      <c r="F181" s="10"/>
    </row>
    <row r="182" spans="1:6">
      <c r="A182" s="8"/>
      <c r="B182" s="10"/>
      <c r="C182" s="10"/>
      <c r="D182" s="8"/>
      <c r="E182" s="10"/>
      <c r="F182" s="10"/>
    </row>
    <row r="183" spans="1:6">
      <c r="A183" s="8"/>
      <c r="B183" s="10"/>
      <c r="C183" s="10"/>
      <c r="D183" s="8"/>
      <c r="E183" s="10"/>
      <c r="F183" s="10"/>
    </row>
    <row r="184" spans="1:6">
      <c r="A184" s="8"/>
      <c r="B184" s="10"/>
      <c r="C184" s="10"/>
      <c r="D184" s="8"/>
      <c r="E184" s="10"/>
      <c r="F184" s="10"/>
    </row>
    <row r="185" spans="1:6">
      <c r="A185" s="8"/>
      <c r="B185" s="10"/>
      <c r="C185" s="10"/>
      <c r="D185" s="8"/>
      <c r="E185" s="10"/>
      <c r="F185" s="10"/>
    </row>
    <row r="186" spans="1:6">
      <c r="A186" s="8"/>
      <c r="B186" s="10"/>
      <c r="C186" s="10"/>
      <c r="D186" s="8"/>
      <c r="E186" s="10"/>
      <c r="F186" s="10"/>
    </row>
    <row r="187" spans="1:6">
      <c r="A187" s="8"/>
      <c r="B187" s="10"/>
      <c r="C187" s="10"/>
      <c r="D187" s="8"/>
      <c r="E187" s="10"/>
      <c r="F187" s="10"/>
    </row>
    <row r="188" spans="1:6">
      <c r="A188" s="8"/>
      <c r="B188" s="10"/>
      <c r="C188" s="10"/>
      <c r="D188" s="8"/>
      <c r="E188" s="10"/>
      <c r="F188" s="10"/>
    </row>
    <row r="189" spans="1:6">
      <c r="A189" s="8"/>
      <c r="B189" s="10"/>
      <c r="C189" s="10"/>
      <c r="D189" s="8"/>
      <c r="E189" s="10"/>
      <c r="F189" s="10"/>
    </row>
    <row r="190" spans="1:6">
      <c r="A190" s="8"/>
      <c r="B190" s="10"/>
      <c r="C190" s="10"/>
      <c r="D190" s="8"/>
      <c r="E190" s="10"/>
      <c r="F190" s="10"/>
    </row>
    <row r="191" spans="1:6">
      <c r="A191" s="8"/>
      <c r="B191" s="10"/>
      <c r="C191" s="10"/>
      <c r="D191" s="8"/>
      <c r="E191" s="10"/>
      <c r="F191" s="10"/>
    </row>
    <row r="192" spans="1:6">
      <c r="A192" s="8"/>
      <c r="B192" s="10"/>
      <c r="C192" s="10"/>
      <c r="D192" s="8"/>
      <c r="E192" s="10"/>
      <c r="F192" s="10"/>
    </row>
    <row r="193" spans="1:6">
      <c r="A193" s="8"/>
      <c r="B193" s="10"/>
      <c r="C193" s="10"/>
      <c r="D193" s="8"/>
      <c r="E193" s="10"/>
      <c r="F193" s="10"/>
    </row>
  </sheetData>
  <pageMargins left="0.23622047244094491" right="0.23622047244094491" top="0.74803149606299213" bottom="0.74803149606299213" header="0.31496062992125984" footer="0.31496062992125984"/>
  <pageSetup paperSize="9" scale="6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5"/>
  <sheetViews>
    <sheetView workbookViewId="0">
      <selection activeCell="I6" sqref="I6"/>
    </sheetView>
  </sheetViews>
  <sheetFormatPr defaultRowHeight="14.4"/>
  <cols>
    <col min="1" max="1" width="6.109375" customWidth="1"/>
    <col min="2" max="2" width="12" customWidth="1"/>
    <col min="3" max="3" width="12.21875" customWidth="1"/>
    <col min="4" max="4" width="20.6640625" customWidth="1"/>
    <col min="5" max="5" width="22.77734375" customWidth="1"/>
    <col min="6" max="6" width="13.5546875" customWidth="1"/>
    <col min="7" max="7" width="16.88671875" customWidth="1"/>
    <col min="8" max="8" width="14.44140625" customWidth="1"/>
    <col min="9" max="9" width="13.33203125" customWidth="1"/>
    <col min="10" max="11" width="15.33203125" customWidth="1"/>
    <col min="12" max="12" width="15.6640625" customWidth="1"/>
    <col min="13" max="13" width="14.109375" customWidth="1"/>
    <col min="14" max="14" width="13.44140625" customWidth="1"/>
    <col min="15" max="15" width="10"/>
    <col min="16" max="16" width="23" customWidth="1"/>
    <col min="17" max="18" width="10"/>
    <col min="19" max="20" width="8.88671875" customWidth="1"/>
  </cols>
  <sheetData>
    <row r="1" spans="1:14" ht="15.6">
      <c r="A1" s="18" t="s">
        <v>38</v>
      </c>
      <c r="B1" s="19"/>
      <c r="C1" s="20"/>
      <c r="D1" s="20"/>
      <c r="E1" s="20"/>
      <c r="F1" s="21"/>
      <c r="G1" s="21"/>
      <c r="H1" s="21"/>
      <c r="I1" s="21"/>
      <c r="J1" s="21"/>
      <c r="K1" s="21"/>
      <c r="L1" s="21"/>
      <c r="M1" s="21"/>
      <c r="N1" s="22"/>
    </row>
    <row r="2" spans="1:14" ht="15.6">
      <c r="A2" s="159" t="s">
        <v>87</v>
      </c>
      <c r="B2" s="23"/>
      <c r="C2" s="24"/>
      <c r="D2" s="24"/>
      <c r="E2" s="24"/>
      <c r="F2" s="9"/>
      <c r="G2" s="9"/>
      <c r="H2" s="9"/>
      <c r="I2" s="9"/>
      <c r="J2" s="9"/>
      <c r="K2" s="9"/>
      <c r="L2" s="9"/>
      <c r="M2" s="9"/>
      <c r="N2" s="25"/>
    </row>
    <row r="3" spans="1:14" ht="15" thickBot="1">
      <c r="A3" s="26"/>
      <c r="B3" s="27"/>
      <c r="C3" s="27"/>
      <c r="D3" s="27"/>
      <c r="E3" s="27"/>
      <c r="F3" s="28"/>
      <c r="G3" s="28"/>
      <c r="H3" s="28"/>
      <c r="I3" s="28"/>
      <c r="J3" s="28"/>
      <c r="K3" s="28"/>
      <c r="L3" s="28"/>
      <c r="M3" s="28"/>
      <c r="N3" s="29"/>
    </row>
    <row r="4" spans="1:14" ht="30.6" customHeight="1">
      <c r="A4" s="466" t="s">
        <v>2</v>
      </c>
      <c r="B4" s="466" t="s">
        <v>39</v>
      </c>
      <c r="C4" s="468" t="s">
        <v>154</v>
      </c>
      <c r="D4" s="468" t="s">
        <v>372</v>
      </c>
      <c r="E4" s="468" t="s">
        <v>156</v>
      </c>
      <c r="F4" s="466" t="s">
        <v>41</v>
      </c>
      <c r="G4" s="45" t="s">
        <v>43</v>
      </c>
      <c r="H4" s="470" t="s">
        <v>44</v>
      </c>
      <c r="I4" s="46" t="s">
        <v>40</v>
      </c>
      <c r="J4" s="170" t="s">
        <v>43</v>
      </c>
      <c r="K4" s="472" t="s">
        <v>60</v>
      </c>
      <c r="L4" s="47" t="s">
        <v>62</v>
      </c>
      <c r="M4" s="45" t="s">
        <v>46</v>
      </c>
      <c r="N4" s="46" t="s">
        <v>46</v>
      </c>
    </row>
    <row r="5" spans="1:14" ht="29.4" customHeight="1" thickBot="1">
      <c r="A5" s="467"/>
      <c r="B5" s="467"/>
      <c r="C5" s="469"/>
      <c r="D5" s="469"/>
      <c r="E5" s="469"/>
      <c r="F5" s="467"/>
      <c r="G5" s="48" t="s">
        <v>42</v>
      </c>
      <c r="H5" s="471"/>
      <c r="I5" s="49" t="s">
        <v>199</v>
      </c>
      <c r="J5" s="171" t="s">
        <v>42</v>
      </c>
      <c r="K5" s="473"/>
      <c r="L5" s="50" t="s">
        <v>59</v>
      </c>
      <c r="M5" s="48" t="s">
        <v>45</v>
      </c>
      <c r="N5" s="49" t="s">
        <v>47</v>
      </c>
    </row>
    <row r="6" spans="1:14">
      <c r="A6" s="51">
        <v>1</v>
      </c>
      <c r="B6" s="51" t="s">
        <v>88</v>
      </c>
      <c r="C6" s="52">
        <f>'Result Analysis'!D19</f>
        <v>78.8</v>
      </c>
      <c r="D6" s="52">
        <f>'Result Analysis'!E19</f>
        <v>69.599999999999994</v>
      </c>
      <c r="E6" s="53">
        <f>(C6+D6)/2</f>
        <v>74.199999999999989</v>
      </c>
      <c r="F6" s="54">
        <v>10</v>
      </c>
      <c r="G6" s="163">
        <f>10/10*100</f>
        <v>100</v>
      </c>
      <c r="H6" s="221">
        <v>3</v>
      </c>
      <c r="I6" s="52">
        <f>'CO FEEDBACK 1 to 18'!D32</f>
        <v>86</v>
      </c>
      <c r="J6" s="52">
        <f>10/10*100</f>
        <v>100</v>
      </c>
      <c r="K6" s="238">
        <v>3</v>
      </c>
      <c r="L6" s="165">
        <f>(H6*0.8+K6*0.2)</f>
        <v>3.0000000000000004</v>
      </c>
      <c r="M6" s="54">
        <v>3</v>
      </c>
      <c r="N6" s="55" t="s">
        <v>61</v>
      </c>
    </row>
    <row r="7" spans="1:14">
      <c r="A7" s="51">
        <v>2</v>
      </c>
      <c r="B7" s="51" t="s">
        <v>89</v>
      </c>
      <c r="C7" s="52">
        <f>'Result Analysis'!H19</f>
        <v>36.545454545454547</v>
      </c>
      <c r="D7" s="52">
        <f>'Result Analysis'!I19</f>
        <v>76.599999999999994</v>
      </c>
      <c r="E7" s="53">
        <f t="shared" ref="E7:E23" si="0">(C7+D7)/2</f>
        <v>56.572727272727271</v>
      </c>
      <c r="F7" s="54">
        <v>10</v>
      </c>
      <c r="G7" s="163">
        <f t="shared" ref="G7:G10" si="1">10/10*100</f>
        <v>100</v>
      </c>
      <c r="H7" s="221">
        <v>3</v>
      </c>
      <c r="I7" s="52">
        <f>'CO FEEDBACK 1 to 18'!D66</f>
        <v>82</v>
      </c>
      <c r="J7" s="52">
        <f>9/10*100</f>
        <v>90</v>
      </c>
      <c r="K7" s="238">
        <v>3</v>
      </c>
      <c r="L7" s="165">
        <f t="shared" ref="L7:L23" si="2">(H7*0.8+K7*0.2)</f>
        <v>3.0000000000000004</v>
      </c>
      <c r="M7" s="54">
        <v>3</v>
      </c>
      <c r="N7" s="55" t="s">
        <v>61</v>
      </c>
    </row>
    <row r="8" spans="1:14">
      <c r="A8" s="51">
        <v>3</v>
      </c>
      <c r="B8" s="51" t="s">
        <v>90</v>
      </c>
      <c r="C8" s="52">
        <f>'Result Analysis'!L19</f>
        <v>80</v>
      </c>
      <c r="D8" s="52">
        <f>'Result Analysis'!M19</f>
        <v>66.599999999999994</v>
      </c>
      <c r="E8" s="53">
        <f t="shared" si="0"/>
        <v>73.3</v>
      </c>
      <c r="F8" s="54">
        <v>10</v>
      </c>
      <c r="G8" s="163">
        <f t="shared" si="1"/>
        <v>100</v>
      </c>
      <c r="H8" s="221">
        <v>3</v>
      </c>
      <c r="I8" s="52">
        <f>'CO FEEDBACK 1 to 18'!D100</f>
        <v>84.000000000000014</v>
      </c>
      <c r="J8" s="52">
        <f t="shared" ref="J8" si="3">10/10*100</f>
        <v>100</v>
      </c>
      <c r="K8" s="238">
        <v>3</v>
      </c>
      <c r="L8" s="165">
        <f t="shared" si="2"/>
        <v>3.0000000000000004</v>
      </c>
      <c r="M8" s="190">
        <v>3</v>
      </c>
      <c r="N8" s="55" t="s">
        <v>61</v>
      </c>
    </row>
    <row r="9" spans="1:14">
      <c r="A9" s="51">
        <v>4</v>
      </c>
      <c r="B9" s="51" t="s">
        <v>91</v>
      </c>
      <c r="C9" s="52">
        <f>'Result Analysis'!P19</f>
        <v>88.4</v>
      </c>
      <c r="D9" s="52">
        <f>'Result Analysis'!Q19</f>
        <v>73.8</v>
      </c>
      <c r="E9" s="53">
        <f t="shared" si="0"/>
        <v>81.099999999999994</v>
      </c>
      <c r="F9" s="54">
        <v>10</v>
      </c>
      <c r="G9" s="163">
        <f t="shared" si="1"/>
        <v>100</v>
      </c>
      <c r="H9" s="224">
        <v>3</v>
      </c>
      <c r="I9" s="52">
        <f>'CO FEEDBACK 1 to 18'!D133</f>
        <v>76</v>
      </c>
      <c r="J9" s="52">
        <f>9/10*100</f>
        <v>90</v>
      </c>
      <c r="K9" s="238">
        <v>3</v>
      </c>
      <c r="L9" s="165">
        <f t="shared" si="2"/>
        <v>3.0000000000000004</v>
      </c>
      <c r="M9" s="190">
        <v>3</v>
      </c>
      <c r="N9" s="55" t="s">
        <v>61</v>
      </c>
    </row>
    <row r="10" spans="1:14">
      <c r="A10" s="51">
        <v>5</v>
      </c>
      <c r="B10" s="51" t="s">
        <v>92</v>
      </c>
      <c r="C10" s="52">
        <f>'Result Analysis'!T19</f>
        <v>90.8</v>
      </c>
      <c r="D10" s="52">
        <f>'Result Analysis'!U19</f>
        <v>51.4</v>
      </c>
      <c r="E10" s="53">
        <f t="shared" si="0"/>
        <v>71.099999999999994</v>
      </c>
      <c r="F10" s="54">
        <v>10</v>
      </c>
      <c r="G10" s="163">
        <f t="shared" si="1"/>
        <v>100</v>
      </c>
      <c r="H10" s="221">
        <v>3</v>
      </c>
      <c r="I10" s="52">
        <f>'CO FEEDBACK 1 to 18'!D167</f>
        <v>80</v>
      </c>
      <c r="J10" s="52">
        <f>10/10*100</f>
        <v>100</v>
      </c>
      <c r="K10" s="238">
        <v>3</v>
      </c>
      <c r="L10" s="165">
        <f t="shared" si="2"/>
        <v>3.0000000000000004</v>
      </c>
      <c r="M10" s="190">
        <v>3</v>
      </c>
      <c r="N10" s="55" t="s">
        <v>61</v>
      </c>
    </row>
    <row r="11" spans="1:14">
      <c r="A11" s="51">
        <v>6</v>
      </c>
      <c r="B11" s="51" t="s">
        <v>93</v>
      </c>
      <c r="C11" s="52">
        <f>'Result Analysis'!X19</f>
        <v>85.2</v>
      </c>
      <c r="D11" s="52">
        <f>'Result Analysis'!Y19</f>
        <v>50.6</v>
      </c>
      <c r="E11" s="53">
        <f t="shared" si="0"/>
        <v>67.900000000000006</v>
      </c>
      <c r="F11" s="54">
        <v>10</v>
      </c>
      <c r="G11" s="163">
        <f>9/10*100</f>
        <v>90</v>
      </c>
      <c r="H11" s="221">
        <v>3</v>
      </c>
      <c r="I11" s="52">
        <f>'CO FEEDBACK 1 to 18'!D202</f>
        <v>78</v>
      </c>
      <c r="J11" s="52">
        <f>9/10*100</f>
        <v>90</v>
      </c>
      <c r="K11" s="238">
        <v>3</v>
      </c>
      <c r="L11" s="165">
        <f t="shared" si="2"/>
        <v>3.0000000000000004</v>
      </c>
      <c r="M11" s="190">
        <v>3</v>
      </c>
      <c r="N11" s="55" t="s">
        <v>61</v>
      </c>
    </row>
    <row r="12" spans="1:14">
      <c r="A12" s="51">
        <v>7</v>
      </c>
      <c r="B12" s="51" t="s">
        <v>94</v>
      </c>
      <c r="C12" s="52">
        <f>'Result Analysis'!AB19</f>
        <v>90.8</v>
      </c>
      <c r="D12" s="52">
        <f>'Result Analysis'!AC19</f>
        <v>57.600000000000009</v>
      </c>
      <c r="E12" s="53">
        <f t="shared" si="0"/>
        <v>74.2</v>
      </c>
      <c r="F12" s="54">
        <v>10</v>
      </c>
      <c r="G12" s="163">
        <f>8/10*100</f>
        <v>80</v>
      </c>
      <c r="H12" s="221">
        <v>3</v>
      </c>
      <c r="I12" s="52">
        <f>'CO FEEDBACK 1 to 18'!I32</f>
        <v>86</v>
      </c>
      <c r="J12" s="52">
        <f>10/10*100</f>
        <v>100</v>
      </c>
      <c r="K12" s="238">
        <v>3</v>
      </c>
      <c r="L12" s="165">
        <f t="shared" si="2"/>
        <v>3.0000000000000004</v>
      </c>
      <c r="M12" s="190">
        <v>3</v>
      </c>
      <c r="N12" s="55" t="s">
        <v>61</v>
      </c>
    </row>
    <row r="13" spans="1:14">
      <c r="A13" s="51">
        <v>8</v>
      </c>
      <c r="B13" s="51" t="s">
        <v>95</v>
      </c>
      <c r="C13" s="52">
        <f>'Result Analysis'!AF19</f>
        <v>91.2</v>
      </c>
      <c r="D13" s="52">
        <f>'Result Analysis'!AG19</f>
        <v>46</v>
      </c>
      <c r="E13" s="53">
        <f t="shared" si="0"/>
        <v>68.599999999999994</v>
      </c>
      <c r="F13" s="54">
        <v>10</v>
      </c>
      <c r="G13" s="163">
        <f>8/10*100</f>
        <v>80</v>
      </c>
      <c r="H13" s="221">
        <v>3</v>
      </c>
      <c r="I13" s="52">
        <f>'CO FEEDBACK 1 to 18'!I66</f>
        <v>70</v>
      </c>
      <c r="J13" s="52">
        <f>8/10*100</f>
        <v>80</v>
      </c>
      <c r="K13" s="238">
        <v>3</v>
      </c>
      <c r="L13" s="165">
        <f t="shared" si="2"/>
        <v>3.0000000000000004</v>
      </c>
      <c r="M13" s="190">
        <v>3</v>
      </c>
      <c r="N13" s="55" t="s">
        <v>61</v>
      </c>
    </row>
    <row r="14" spans="1:14">
      <c r="A14" s="51">
        <v>9</v>
      </c>
      <c r="B14" s="51" t="s">
        <v>96</v>
      </c>
      <c r="C14" s="52">
        <f>'Result Analysis'!AJ19</f>
        <v>91.6</v>
      </c>
      <c r="D14" s="52">
        <f>'Result Analysis'!AK19</f>
        <v>60.4</v>
      </c>
      <c r="E14" s="53">
        <f t="shared" si="0"/>
        <v>76</v>
      </c>
      <c r="F14" s="54">
        <v>10</v>
      </c>
      <c r="G14" s="163">
        <f>10/10*100</f>
        <v>100</v>
      </c>
      <c r="H14" s="221">
        <v>3</v>
      </c>
      <c r="I14" s="52">
        <f>'CO FEEDBACK 1 to 18'!I100</f>
        <v>84.000000000000014</v>
      </c>
      <c r="J14" s="52">
        <f>10/10*100</f>
        <v>100</v>
      </c>
      <c r="K14" s="238">
        <v>3</v>
      </c>
      <c r="L14" s="165">
        <f t="shared" si="2"/>
        <v>3.0000000000000004</v>
      </c>
      <c r="M14" s="190">
        <v>3</v>
      </c>
      <c r="N14" s="55" t="s">
        <v>61</v>
      </c>
    </row>
    <row r="15" spans="1:14">
      <c r="A15" s="51">
        <v>10</v>
      </c>
      <c r="B15" s="51" t="s">
        <v>97</v>
      </c>
      <c r="C15" s="52">
        <f>'Result Analysis'!AN19</f>
        <v>91.6</v>
      </c>
      <c r="D15" s="52">
        <f>'Result Analysis'!AO19</f>
        <v>53.79999999999999</v>
      </c>
      <c r="E15" s="53">
        <f t="shared" si="0"/>
        <v>72.699999999999989</v>
      </c>
      <c r="F15" s="54">
        <v>10</v>
      </c>
      <c r="G15" s="163">
        <f>10/10*100</f>
        <v>100</v>
      </c>
      <c r="H15" s="221">
        <v>3</v>
      </c>
      <c r="I15" s="52">
        <f>'CO FEEDBACK 1 to 18'!I133</f>
        <v>86</v>
      </c>
      <c r="J15" s="52">
        <f>10/10*100</f>
        <v>100</v>
      </c>
      <c r="K15" s="238">
        <v>3</v>
      </c>
      <c r="L15" s="165">
        <f t="shared" si="2"/>
        <v>3.0000000000000004</v>
      </c>
      <c r="M15" s="190">
        <v>3</v>
      </c>
      <c r="N15" s="55" t="s">
        <v>61</v>
      </c>
    </row>
    <row r="16" spans="1:14">
      <c r="A16" s="51">
        <v>11</v>
      </c>
      <c r="B16" s="51" t="s">
        <v>98</v>
      </c>
      <c r="C16" s="52">
        <f>'Result Analysis'!AR19</f>
        <v>92</v>
      </c>
      <c r="D16" s="52">
        <f>'Result Analysis'!AS19</f>
        <v>52.6</v>
      </c>
      <c r="E16" s="53">
        <f t="shared" si="0"/>
        <v>72.3</v>
      </c>
      <c r="F16" s="54">
        <v>10</v>
      </c>
      <c r="G16" s="163">
        <f>8/10*100</f>
        <v>80</v>
      </c>
      <c r="H16" s="221">
        <v>3</v>
      </c>
      <c r="I16" s="52">
        <f>'CO FEEDBACK 1 to 18'!I167</f>
        <v>86</v>
      </c>
      <c r="J16" s="52">
        <f>10/10*100</f>
        <v>100</v>
      </c>
      <c r="K16" s="238">
        <v>3</v>
      </c>
      <c r="L16" s="165">
        <f t="shared" si="2"/>
        <v>3.0000000000000004</v>
      </c>
      <c r="M16" s="190">
        <v>3</v>
      </c>
      <c r="N16" s="55" t="s">
        <v>61</v>
      </c>
    </row>
    <row r="17" spans="1:17">
      <c r="A17" s="51">
        <v>12</v>
      </c>
      <c r="B17" s="51" t="s">
        <v>99</v>
      </c>
      <c r="C17" s="52">
        <f>'Result Analysis'!AV19</f>
        <v>92.4</v>
      </c>
      <c r="D17" s="52">
        <f>'Result Analysis'!AW19</f>
        <v>47.8</v>
      </c>
      <c r="E17" s="53">
        <f t="shared" si="0"/>
        <v>70.099999999999994</v>
      </c>
      <c r="F17" s="54">
        <v>10</v>
      </c>
      <c r="G17" s="163">
        <f>9/10*100</f>
        <v>90</v>
      </c>
      <c r="H17" s="221">
        <v>3</v>
      </c>
      <c r="I17" s="52">
        <f>'CO FEEDBACK 1 to 18'!I202</f>
        <v>84.000000000000014</v>
      </c>
      <c r="J17" s="52">
        <f>10/10*100</f>
        <v>100</v>
      </c>
      <c r="K17" s="238">
        <v>3</v>
      </c>
      <c r="L17" s="165">
        <f t="shared" si="2"/>
        <v>3.0000000000000004</v>
      </c>
      <c r="M17" s="190">
        <v>3</v>
      </c>
      <c r="N17" s="55" t="s">
        <v>61</v>
      </c>
    </row>
    <row r="18" spans="1:17">
      <c r="A18" s="51">
        <v>13</v>
      </c>
      <c r="B18" s="51" t="s">
        <v>100</v>
      </c>
      <c r="C18" s="52">
        <f>'Result Analysis'!BH19</f>
        <v>92</v>
      </c>
      <c r="D18" s="52">
        <f>'Result Analysis'!BI19</f>
        <v>58.20000000000001</v>
      </c>
      <c r="E18" s="53">
        <f t="shared" si="0"/>
        <v>75.100000000000009</v>
      </c>
      <c r="F18" s="54">
        <v>10</v>
      </c>
      <c r="G18" s="163">
        <f>10/10*100</f>
        <v>100</v>
      </c>
      <c r="H18" s="221">
        <v>3</v>
      </c>
      <c r="I18" s="52">
        <f>'CO FEEDBACK 1 to 18'!O32</f>
        <v>74</v>
      </c>
      <c r="J18" s="52">
        <f>8/10*100</f>
        <v>80</v>
      </c>
      <c r="K18" s="238">
        <v>3</v>
      </c>
      <c r="L18" s="165">
        <f t="shared" si="2"/>
        <v>3.0000000000000004</v>
      </c>
      <c r="M18" s="190">
        <v>3</v>
      </c>
      <c r="N18" s="55" t="s">
        <v>61</v>
      </c>
    </row>
    <row r="19" spans="1:17">
      <c r="A19" s="51">
        <v>14</v>
      </c>
      <c r="B19" s="51" t="s">
        <v>101</v>
      </c>
      <c r="C19" s="52">
        <f>'Result Analysis'!BL19</f>
        <v>92.4</v>
      </c>
      <c r="D19" s="52">
        <f>'Result Analysis'!BM19</f>
        <v>58.20000000000001</v>
      </c>
      <c r="E19" s="53">
        <f t="shared" si="0"/>
        <v>75.300000000000011</v>
      </c>
      <c r="F19" s="54">
        <v>10</v>
      </c>
      <c r="G19" s="163">
        <f>10/10*100</f>
        <v>100</v>
      </c>
      <c r="H19" s="221">
        <v>3</v>
      </c>
      <c r="I19" s="52">
        <f>'CO FEEDBACK 1 to 18'!O66</f>
        <v>92</v>
      </c>
      <c r="J19" s="52">
        <f>10/10*100</f>
        <v>100</v>
      </c>
      <c r="K19" s="238">
        <v>3</v>
      </c>
      <c r="L19" s="165">
        <f t="shared" si="2"/>
        <v>3.0000000000000004</v>
      </c>
      <c r="M19" s="190">
        <v>3</v>
      </c>
      <c r="N19" s="55" t="s">
        <v>61</v>
      </c>
    </row>
    <row r="20" spans="1:17">
      <c r="A20" s="51">
        <v>15</v>
      </c>
      <c r="B20" s="51" t="s">
        <v>102</v>
      </c>
      <c r="C20" s="52">
        <f>'Result Analysis'!AZ19</f>
        <v>90</v>
      </c>
      <c r="D20" s="52">
        <f>'Result Analysis'!BA19</f>
        <v>56.999999999999993</v>
      </c>
      <c r="E20" s="53">
        <f t="shared" si="0"/>
        <v>73.5</v>
      </c>
      <c r="F20" s="54">
        <v>10</v>
      </c>
      <c r="G20" s="163">
        <f>10/10*100</f>
        <v>100</v>
      </c>
      <c r="H20" s="221">
        <v>3</v>
      </c>
      <c r="I20" s="52">
        <f>'CO FEEDBACK 1 to 18'!O100</f>
        <v>80</v>
      </c>
      <c r="J20" s="52">
        <f>9/10*100</f>
        <v>90</v>
      </c>
      <c r="K20" s="238">
        <v>3</v>
      </c>
      <c r="L20" s="165">
        <f t="shared" si="2"/>
        <v>3.0000000000000004</v>
      </c>
      <c r="M20" s="190">
        <v>3</v>
      </c>
      <c r="N20" s="55" t="s">
        <v>61</v>
      </c>
    </row>
    <row r="21" spans="1:17">
      <c r="A21" s="51">
        <v>16</v>
      </c>
      <c r="B21" s="51" t="s">
        <v>103</v>
      </c>
      <c r="C21" s="52">
        <f>'Result Analysis'!BD19</f>
        <v>90</v>
      </c>
      <c r="D21" s="52">
        <f>'Result Analysis'!BE19</f>
        <v>49</v>
      </c>
      <c r="E21" s="53">
        <f t="shared" si="0"/>
        <v>69.5</v>
      </c>
      <c r="F21" s="54">
        <v>10</v>
      </c>
      <c r="G21" s="163">
        <f>9/10*100</f>
        <v>90</v>
      </c>
      <c r="H21" s="221">
        <v>3</v>
      </c>
      <c r="I21" s="52">
        <f>'CO FEEDBACK 1 to 18'!O133</f>
        <v>84.000000000000014</v>
      </c>
      <c r="J21" s="52">
        <f>10/10*100</f>
        <v>100</v>
      </c>
      <c r="K21" s="238">
        <v>3</v>
      </c>
      <c r="L21" s="165">
        <f t="shared" si="2"/>
        <v>3.0000000000000004</v>
      </c>
      <c r="M21" s="190">
        <v>3</v>
      </c>
      <c r="N21" s="55" t="s">
        <v>61</v>
      </c>
    </row>
    <row r="22" spans="1:17">
      <c r="A22" s="51">
        <v>17</v>
      </c>
      <c r="B22" s="51" t="s">
        <v>104</v>
      </c>
      <c r="C22" s="52">
        <f>'Result Analysis'!BP19</f>
        <v>91.2</v>
      </c>
      <c r="D22" s="52">
        <f>'Result Analysis'!BQ19</f>
        <v>55.399999999999991</v>
      </c>
      <c r="E22" s="53">
        <f t="shared" si="0"/>
        <v>73.3</v>
      </c>
      <c r="F22" s="54">
        <v>10</v>
      </c>
      <c r="G22" s="163">
        <f>10/10*100</f>
        <v>100</v>
      </c>
      <c r="H22" s="221">
        <v>3</v>
      </c>
      <c r="I22" s="52">
        <f>'CO FEEDBACK 1 to 18'!O167</f>
        <v>74</v>
      </c>
      <c r="J22" s="52">
        <f>10/10*100</f>
        <v>100</v>
      </c>
      <c r="K22" s="238">
        <v>3</v>
      </c>
      <c r="L22" s="165">
        <f t="shared" si="2"/>
        <v>3.0000000000000004</v>
      </c>
      <c r="M22" s="190">
        <v>3</v>
      </c>
      <c r="N22" s="55" t="s">
        <v>61</v>
      </c>
    </row>
    <row r="23" spans="1:17">
      <c r="A23" s="51">
        <v>18</v>
      </c>
      <c r="B23" s="51" t="s">
        <v>105</v>
      </c>
      <c r="C23" s="52">
        <f>'Result Analysis'!BT19</f>
        <v>92.8</v>
      </c>
      <c r="D23" s="52">
        <f>'Result Analysis'!BU19</f>
        <v>58.599999999999994</v>
      </c>
      <c r="E23" s="53">
        <f t="shared" si="0"/>
        <v>75.699999999999989</v>
      </c>
      <c r="F23" s="54">
        <v>10</v>
      </c>
      <c r="G23" s="163">
        <f>10/10*100</f>
        <v>100</v>
      </c>
      <c r="H23" s="221">
        <v>3</v>
      </c>
      <c r="I23" s="52">
        <f>'CO FEEDBACK 1 to 18'!O202</f>
        <v>86</v>
      </c>
      <c r="J23" s="52">
        <f>10/10*100</f>
        <v>100</v>
      </c>
      <c r="K23" s="238">
        <v>3</v>
      </c>
      <c r="L23" s="165">
        <f t="shared" si="2"/>
        <v>3.0000000000000004</v>
      </c>
      <c r="M23" s="190">
        <v>3</v>
      </c>
      <c r="N23" s="55" t="s">
        <v>61</v>
      </c>
    </row>
    <row r="24" spans="1:17" ht="15" thickBot="1">
      <c r="A24" s="56"/>
      <c r="B24" s="56"/>
      <c r="C24" s="57"/>
      <c r="D24" s="57"/>
      <c r="E24" s="58"/>
      <c r="F24" s="57"/>
      <c r="G24" s="57"/>
      <c r="H24" s="59"/>
      <c r="I24" s="57"/>
      <c r="J24" s="57"/>
      <c r="K24" s="57"/>
      <c r="L24" s="58"/>
      <c r="M24" s="57"/>
      <c r="N24" s="57"/>
    </row>
    <row r="25" spans="1:17" ht="16.2" thickBot="1">
      <c r="A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P25" s="44" t="s">
        <v>86</v>
      </c>
    </row>
    <row r="26" spans="1:17" ht="15" thickBot="1">
      <c r="A26" s="31"/>
      <c r="C26" s="463" t="s">
        <v>48</v>
      </c>
      <c r="D26" s="464"/>
      <c r="E26" s="30"/>
      <c r="F26" s="30"/>
      <c r="G26" s="30"/>
      <c r="H26" s="30"/>
      <c r="I26" s="30"/>
      <c r="J26" s="30"/>
      <c r="K26" s="30"/>
      <c r="L26" s="30"/>
      <c r="M26" s="30"/>
      <c r="N26" s="30"/>
      <c r="P26" s="463" t="s">
        <v>48</v>
      </c>
      <c r="Q26" s="464"/>
    </row>
    <row r="27" spans="1:17" ht="15" thickBot="1">
      <c r="A27" s="31"/>
      <c r="C27" s="461" t="s">
        <v>49</v>
      </c>
      <c r="D27" s="462"/>
      <c r="E27" s="30"/>
      <c r="F27" s="30"/>
      <c r="G27" s="463" t="s">
        <v>48</v>
      </c>
      <c r="H27" s="464"/>
      <c r="I27" s="30"/>
      <c r="J27" s="30"/>
      <c r="K27" s="30"/>
      <c r="L27" s="30"/>
      <c r="M27" s="30"/>
      <c r="N27" s="30"/>
      <c r="P27" s="461" t="s">
        <v>49</v>
      </c>
      <c r="Q27" s="462"/>
    </row>
    <row r="28" spans="1:17" ht="42" thickBot="1">
      <c r="A28" s="31"/>
      <c r="C28" s="32" t="s">
        <v>50</v>
      </c>
      <c r="D28" s="33" t="s">
        <v>51</v>
      </c>
      <c r="E28" s="30"/>
      <c r="F28" s="30"/>
      <c r="G28" s="465" t="s">
        <v>151</v>
      </c>
      <c r="H28" s="462"/>
      <c r="I28" s="30"/>
      <c r="J28" s="30"/>
      <c r="K28" s="30"/>
      <c r="L28" s="30"/>
      <c r="M28" s="30"/>
      <c r="N28" s="30"/>
      <c r="P28" s="32" t="s">
        <v>50</v>
      </c>
      <c r="Q28" s="33" t="s">
        <v>51</v>
      </c>
    </row>
    <row r="29" spans="1:17" ht="27.6">
      <c r="A29" s="31"/>
      <c r="C29" s="34" t="s">
        <v>52</v>
      </c>
      <c r="D29" s="35" t="s">
        <v>53</v>
      </c>
      <c r="E29" s="30"/>
      <c r="F29" s="30"/>
      <c r="G29" s="32"/>
      <c r="H29" s="33"/>
      <c r="I29" s="30"/>
      <c r="J29" s="30"/>
      <c r="K29" s="460"/>
      <c r="L29" s="30"/>
      <c r="M29" s="30"/>
      <c r="N29" s="30"/>
      <c r="P29" s="34" t="s">
        <v>52</v>
      </c>
      <c r="Q29" s="35" t="s">
        <v>53</v>
      </c>
    </row>
    <row r="30" spans="1:17" ht="28.2" thickBot="1">
      <c r="A30" s="31"/>
      <c r="C30" s="36" t="s">
        <v>54</v>
      </c>
      <c r="D30" s="37"/>
      <c r="E30" s="30"/>
      <c r="F30" s="30"/>
      <c r="G30" s="34"/>
      <c r="H30" s="35"/>
      <c r="I30" s="30"/>
      <c r="J30" s="30"/>
      <c r="K30" s="30"/>
      <c r="L30" s="30"/>
      <c r="M30" s="30"/>
      <c r="N30" s="30"/>
      <c r="P30" s="36" t="s">
        <v>54</v>
      </c>
      <c r="Q30" s="37"/>
    </row>
    <row r="31" spans="1:17" ht="28.2" thickBot="1">
      <c r="A31" s="38"/>
      <c r="C31" s="39" t="s">
        <v>55</v>
      </c>
      <c r="D31" s="40">
        <v>3</v>
      </c>
      <c r="E31" s="30"/>
      <c r="F31" s="30"/>
      <c r="G31" s="36"/>
      <c r="H31" s="37"/>
      <c r="I31" s="30"/>
      <c r="J31" s="30"/>
      <c r="K31" s="30"/>
      <c r="L31" s="30"/>
      <c r="M31" s="30"/>
      <c r="N31" s="30"/>
      <c r="P31" s="39" t="s">
        <v>55</v>
      </c>
      <c r="Q31" s="40">
        <v>3</v>
      </c>
    </row>
    <row r="32" spans="1:17" ht="42" thickBot="1">
      <c r="A32" s="38"/>
      <c r="C32" s="39" t="s">
        <v>56</v>
      </c>
      <c r="D32" s="40">
        <v>2</v>
      </c>
      <c r="E32" s="30"/>
      <c r="F32" s="30"/>
      <c r="G32" s="39" t="s">
        <v>55</v>
      </c>
      <c r="H32" s="40">
        <v>3</v>
      </c>
      <c r="I32" s="30"/>
      <c r="J32" s="30"/>
      <c r="K32" s="30"/>
      <c r="L32" s="30"/>
      <c r="M32" s="30"/>
      <c r="N32" s="30"/>
      <c r="P32" s="39" t="s">
        <v>56</v>
      </c>
      <c r="Q32" s="40">
        <v>2</v>
      </c>
    </row>
    <row r="33" spans="1:17" ht="42" thickBot="1">
      <c r="A33" s="38"/>
      <c r="C33" s="39" t="s">
        <v>57</v>
      </c>
      <c r="D33" s="40">
        <v>1</v>
      </c>
      <c r="E33" s="30"/>
      <c r="F33" s="30"/>
      <c r="G33" s="39" t="s">
        <v>56</v>
      </c>
      <c r="H33" s="40">
        <v>2</v>
      </c>
      <c r="I33" s="30"/>
      <c r="J33" s="30"/>
      <c r="K33" s="30"/>
      <c r="L33" s="30"/>
      <c r="M33" s="30"/>
      <c r="N33" s="30"/>
      <c r="P33" s="39" t="s">
        <v>57</v>
      </c>
      <c r="Q33" s="40">
        <v>1</v>
      </c>
    </row>
    <row r="34" spans="1:17" ht="28.2" thickBot="1">
      <c r="A34" s="41"/>
      <c r="B34" s="42"/>
      <c r="C34" s="36" t="s">
        <v>58</v>
      </c>
      <c r="D34" s="37">
        <v>0</v>
      </c>
      <c r="G34" s="39" t="s">
        <v>57</v>
      </c>
      <c r="H34" s="40">
        <v>1</v>
      </c>
      <c r="P34" s="36" t="s">
        <v>58</v>
      </c>
      <c r="Q34" s="37">
        <v>0</v>
      </c>
    </row>
    <row r="35" spans="1:17" ht="15" thickBot="1">
      <c r="G35" s="36" t="s">
        <v>58</v>
      </c>
      <c r="H35" s="37">
        <v>0</v>
      </c>
    </row>
  </sheetData>
  <mergeCells count="14">
    <mergeCell ref="P27:Q27"/>
    <mergeCell ref="G27:H27"/>
    <mergeCell ref="G28:H28"/>
    <mergeCell ref="A4:A5"/>
    <mergeCell ref="B4:B5"/>
    <mergeCell ref="C4:C5"/>
    <mergeCell ref="D4:D5"/>
    <mergeCell ref="P26:Q26"/>
    <mergeCell ref="E4:E5"/>
    <mergeCell ref="F4:F5"/>
    <mergeCell ref="H4:H5"/>
    <mergeCell ref="K4:K5"/>
    <mergeCell ref="C27:D27"/>
    <mergeCell ref="C26:D26"/>
  </mergeCells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3"/>
  <sheetViews>
    <sheetView topLeftCell="A13" workbookViewId="0">
      <selection activeCell="D32" sqref="D32"/>
    </sheetView>
  </sheetViews>
  <sheetFormatPr defaultRowHeight="14.4"/>
  <cols>
    <col min="1" max="1" width="17.77734375" customWidth="1"/>
    <col min="2" max="2" width="49.109375" customWidth="1"/>
    <col min="3" max="3" width="13.109375" customWidth="1"/>
    <col min="4" max="4" width="11.5546875" customWidth="1"/>
    <col min="6" max="6" width="26.88671875" customWidth="1"/>
    <col min="7" max="7" width="68.33203125" customWidth="1"/>
    <col min="8" max="8" width="13" customWidth="1"/>
    <col min="9" max="9" width="11.109375" customWidth="1"/>
    <col min="12" max="12" width="26.6640625" customWidth="1"/>
    <col min="13" max="13" width="67.88671875" customWidth="1"/>
    <col min="14" max="14" width="12.88671875" customWidth="1"/>
    <col min="15" max="15" width="11.5546875" customWidth="1"/>
  </cols>
  <sheetData>
    <row r="1" spans="1:15">
      <c r="A1" s="185"/>
      <c r="B1" s="259" t="s">
        <v>170</v>
      </c>
      <c r="C1" s="184"/>
      <c r="D1" s="186"/>
      <c r="E1" s="181"/>
      <c r="F1" s="185"/>
      <c r="G1" s="300" t="s">
        <v>176</v>
      </c>
      <c r="H1" s="184"/>
      <c r="I1" s="186"/>
      <c r="L1" s="60"/>
      <c r="M1" s="338" t="s">
        <v>118</v>
      </c>
      <c r="N1" s="184"/>
      <c r="O1" s="186"/>
    </row>
    <row r="2" spans="1:15">
      <c r="A2" s="182"/>
      <c r="B2" s="175" t="s">
        <v>106</v>
      </c>
      <c r="C2" s="216" t="s">
        <v>157</v>
      </c>
      <c r="D2" s="219" t="s">
        <v>9</v>
      </c>
      <c r="E2" s="178"/>
      <c r="F2" s="182"/>
      <c r="G2" s="298" t="s">
        <v>123</v>
      </c>
      <c r="H2" s="216" t="s">
        <v>157</v>
      </c>
      <c r="I2" s="219" t="s">
        <v>9</v>
      </c>
      <c r="L2" s="190"/>
      <c r="M2" s="336" t="s">
        <v>129</v>
      </c>
      <c r="N2" s="216" t="s">
        <v>157</v>
      </c>
      <c r="O2" s="219" t="s">
        <v>9</v>
      </c>
    </row>
    <row r="3" spans="1:15" ht="15" thickBot="1">
      <c r="A3" s="183" t="s">
        <v>4</v>
      </c>
      <c r="B3" s="211" t="s">
        <v>152</v>
      </c>
      <c r="C3" s="211"/>
      <c r="D3" s="218"/>
      <c r="E3" s="178"/>
      <c r="F3" s="183" t="s">
        <v>4</v>
      </c>
      <c r="G3" s="299" t="s">
        <v>139</v>
      </c>
      <c r="H3" s="211"/>
      <c r="I3" s="218"/>
      <c r="L3" s="262" t="s">
        <v>4</v>
      </c>
      <c r="M3" s="337" t="s">
        <v>145</v>
      </c>
      <c r="N3" s="211"/>
      <c r="O3" s="218"/>
    </row>
    <row r="4" spans="1:15">
      <c r="A4" s="192" t="s">
        <v>66</v>
      </c>
      <c r="B4" s="253" t="s">
        <v>107</v>
      </c>
      <c r="C4" s="215">
        <v>4</v>
      </c>
      <c r="D4" s="220">
        <f>C4/5*100</f>
        <v>80</v>
      </c>
      <c r="E4" s="180"/>
      <c r="F4" s="192" t="s">
        <v>66</v>
      </c>
      <c r="G4" s="303" t="s">
        <v>107</v>
      </c>
      <c r="H4" s="215">
        <v>4</v>
      </c>
      <c r="I4" s="220">
        <f>H4/5*100</f>
        <v>80</v>
      </c>
      <c r="L4" s="192" t="s">
        <v>66</v>
      </c>
      <c r="M4" s="341" t="s">
        <v>111</v>
      </c>
      <c r="N4" s="215">
        <v>2</v>
      </c>
      <c r="O4" s="188">
        <f>N4/5*100</f>
        <v>40</v>
      </c>
    </row>
    <row r="5" spans="1:15">
      <c r="A5" s="193" t="s">
        <v>67</v>
      </c>
      <c r="B5" s="250" t="s">
        <v>107</v>
      </c>
      <c r="C5" s="215">
        <v>4</v>
      </c>
      <c r="D5" s="220">
        <f t="shared" ref="D5:D13" si="0">C5/5*100</f>
        <v>80</v>
      </c>
      <c r="E5" s="180"/>
      <c r="F5" s="193" t="s">
        <v>67</v>
      </c>
      <c r="G5" s="301" t="s">
        <v>108</v>
      </c>
      <c r="H5" s="215">
        <v>5</v>
      </c>
      <c r="I5" s="220">
        <f t="shared" ref="I5:I13" si="1">H5/5*100</f>
        <v>100</v>
      </c>
      <c r="L5" s="193" t="s">
        <v>67</v>
      </c>
      <c r="M5" s="339" t="s">
        <v>111</v>
      </c>
      <c r="N5" s="215">
        <v>2</v>
      </c>
      <c r="O5" s="188">
        <f t="shared" ref="O5:O13" si="2">N5/5*100</f>
        <v>40</v>
      </c>
    </row>
    <row r="6" spans="1:15">
      <c r="A6" s="193" t="s">
        <v>70</v>
      </c>
      <c r="B6" s="250" t="s">
        <v>108</v>
      </c>
      <c r="C6" s="215">
        <v>5</v>
      </c>
      <c r="D6" s="220">
        <f t="shared" si="0"/>
        <v>100</v>
      </c>
      <c r="E6" s="180"/>
      <c r="F6" s="193" t="s">
        <v>70</v>
      </c>
      <c r="G6" s="301" t="s">
        <v>108</v>
      </c>
      <c r="H6" s="215">
        <v>5</v>
      </c>
      <c r="I6" s="220">
        <f t="shared" si="1"/>
        <v>100</v>
      </c>
      <c r="L6" s="193" t="s">
        <v>70</v>
      </c>
      <c r="M6" s="339" t="s">
        <v>108</v>
      </c>
      <c r="N6" s="215">
        <v>5</v>
      </c>
      <c r="O6" s="257">
        <f t="shared" si="2"/>
        <v>100</v>
      </c>
    </row>
    <row r="7" spans="1:15">
      <c r="A7" s="193" t="s">
        <v>72</v>
      </c>
      <c r="B7" s="250" t="s">
        <v>107</v>
      </c>
      <c r="C7" s="215">
        <v>4</v>
      </c>
      <c r="D7" s="220">
        <f t="shared" si="0"/>
        <v>80</v>
      </c>
      <c r="E7" s="180"/>
      <c r="F7" s="193" t="s">
        <v>72</v>
      </c>
      <c r="G7" s="301" t="s">
        <v>107</v>
      </c>
      <c r="H7" s="215">
        <v>4</v>
      </c>
      <c r="I7" s="220">
        <f t="shared" si="1"/>
        <v>80</v>
      </c>
      <c r="L7" s="193" t="s">
        <v>72</v>
      </c>
      <c r="M7" s="339" t="s">
        <v>107</v>
      </c>
      <c r="N7" s="215">
        <v>4</v>
      </c>
      <c r="O7" s="257">
        <f t="shared" si="2"/>
        <v>80</v>
      </c>
    </row>
    <row r="8" spans="1:15">
      <c r="A8" s="193" t="s">
        <v>74</v>
      </c>
      <c r="B8" s="250" t="s">
        <v>107</v>
      </c>
      <c r="C8" s="215">
        <v>4</v>
      </c>
      <c r="D8" s="220">
        <f t="shared" si="0"/>
        <v>80</v>
      </c>
      <c r="E8" s="180"/>
      <c r="F8" s="193" t="s">
        <v>74</v>
      </c>
      <c r="G8" s="301" t="s">
        <v>107</v>
      </c>
      <c r="H8" s="215">
        <v>4</v>
      </c>
      <c r="I8" s="220">
        <f t="shared" si="1"/>
        <v>80</v>
      </c>
      <c r="L8" s="193" t="s">
        <v>74</v>
      </c>
      <c r="M8" s="339" t="s">
        <v>110</v>
      </c>
      <c r="N8" s="215">
        <v>3</v>
      </c>
      <c r="O8" s="257">
        <f t="shared" si="2"/>
        <v>60</v>
      </c>
    </row>
    <row r="9" spans="1:15">
      <c r="A9" s="193" t="s">
        <v>76</v>
      </c>
      <c r="B9" s="250" t="s">
        <v>108</v>
      </c>
      <c r="C9" s="215">
        <v>5</v>
      </c>
      <c r="D9" s="220">
        <f t="shared" si="0"/>
        <v>100</v>
      </c>
      <c r="E9" s="180"/>
      <c r="F9" s="193" t="s">
        <v>76</v>
      </c>
      <c r="G9" s="301" t="s">
        <v>107</v>
      </c>
      <c r="H9" s="215">
        <v>4</v>
      </c>
      <c r="I9" s="220">
        <f t="shared" si="1"/>
        <v>80</v>
      </c>
      <c r="L9" s="193" t="s">
        <v>76</v>
      </c>
      <c r="M9" s="339" t="s">
        <v>107</v>
      </c>
      <c r="N9" s="215">
        <v>4</v>
      </c>
      <c r="O9" s="257">
        <f t="shared" si="2"/>
        <v>80</v>
      </c>
    </row>
    <row r="10" spans="1:15">
      <c r="A10" s="193" t="s">
        <v>78</v>
      </c>
      <c r="B10" s="250" t="s">
        <v>107</v>
      </c>
      <c r="C10" s="215">
        <v>4</v>
      </c>
      <c r="D10" s="220">
        <f t="shared" si="0"/>
        <v>80</v>
      </c>
      <c r="E10" s="180"/>
      <c r="F10" s="193" t="s">
        <v>78</v>
      </c>
      <c r="G10" s="301" t="s">
        <v>108</v>
      </c>
      <c r="H10" s="215">
        <v>5</v>
      </c>
      <c r="I10" s="220">
        <f t="shared" si="1"/>
        <v>100</v>
      </c>
      <c r="L10" s="193" t="s">
        <v>78</v>
      </c>
      <c r="M10" s="339" t="s">
        <v>107</v>
      </c>
      <c r="N10" s="215">
        <v>4</v>
      </c>
      <c r="O10" s="257">
        <f t="shared" si="2"/>
        <v>80</v>
      </c>
    </row>
    <row r="11" spans="1:15">
      <c r="A11" s="193" t="s">
        <v>79</v>
      </c>
      <c r="B11" s="250" t="s">
        <v>107</v>
      </c>
      <c r="C11" s="215">
        <v>4</v>
      </c>
      <c r="D11" s="220">
        <f t="shared" si="0"/>
        <v>80</v>
      </c>
      <c r="E11" s="180"/>
      <c r="F11" s="193" t="s">
        <v>79</v>
      </c>
      <c r="G11" s="301" t="s">
        <v>110</v>
      </c>
      <c r="H11" s="215">
        <v>3</v>
      </c>
      <c r="I11" s="220">
        <f t="shared" si="1"/>
        <v>60</v>
      </c>
      <c r="L11" s="193" t="s">
        <v>79</v>
      </c>
      <c r="M11" s="339" t="s">
        <v>107</v>
      </c>
      <c r="N11" s="215">
        <v>4</v>
      </c>
      <c r="O11" s="257">
        <f t="shared" si="2"/>
        <v>80</v>
      </c>
    </row>
    <row r="12" spans="1:15" ht="15" thickBot="1">
      <c r="A12" s="193" t="s">
        <v>82</v>
      </c>
      <c r="B12" s="252" t="s">
        <v>107</v>
      </c>
      <c r="C12" s="215">
        <v>4</v>
      </c>
      <c r="D12" s="220">
        <f t="shared" si="0"/>
        <v>80</v>
      </c>
      <c r="E12" s="180"/>
      <c r="F12" s="193" t="s">
        <v>82</v>
      </c>
      <c r="G12" s="304" t="s">
        <v>107</v>
      </c>
      <c r="H12" s="215">
        <v>4</v>
      </c>
      <c r="I12" s="220">
        <f t="shared" si="1"/>
        <v>80</v>
      </c>
      <c r="L12" s="193" t="s">
        <v>82</v>
      </c>
      <c r="M12" s="342" t="s">
        <v>107</v>
      </c>
      <c r="N12" s="215">
        <v>4</v>
      </c>
      <c r="O12" s="257">
        <f t="shared" si="2"/>
        <v>80</v>
      </c>
    </row>
    <row r="13" spans="1:15" ht="15" thickBot="1">
      <c r="A13" s="194" t="s">
        <v>84</v>
      </c>
      <c r="B13" s="251" t="s">
        <v>108</v>
      </c>
      <c r="C13" s="243">
        <v>5</v>
      </c>
      <c r="D13" s="220">
        <f t="shared" si="0"/>
        <v>100</v>
      </c>
      <c r="E13" s="180"/>
      <c r="F13" s="194" t="s">
        <v>84</v>
      </c>
      <c r="G13" s="302" t="s">
        <v>108</v>
      </c>
      <c r="H13" s="243">
        <v>5</v>
      </c>
      <c r="I13" s="220">
        <f t="shared" si="1"/>
        <v>100</v>
      </c>
      <c r="L13" s="194" t="s">
        <v>84</v>
      </c>
      <c r="M13" s="340" t="s">
        <v>108</v>
      </c>
      <c r="N13" s="243">
        <v>5</v>
      </c>
      <c r="O13" s="257">
        <f t="shared" si="2"/>
        <v>100</v>
      </c>
    </row>
    <row r="14" spans="1:15">
      <c r="F14" s="189"/>
      <c r="G14" s="189"/>
      <c r="H14" s="189"/>
      <c r="I14" s="189"/>
      <c r="L14" s="189"/>
      <c r="M14" s="189"/>
      <c r="N14" s="189"/>
      <c r="O14" s="189"/>
    </row>
    <row r="15" spans="1:15" ht="18.600000000000001" thickBot="1">
      <c r="A15" s="177"/>
      <c r="B15" s="176"/>
      <c r="C15" s="176"/>
      <c r="D15" s="176"/>
      <c r="E15" s="172"/>
      <c r="F15" s="206"/>
      <c r="G15" s="202"/>
      <c r="H15" s="202"/>
      <c r="I15" s="202"/>
      <c r="L15" s="206"/>
      <c r="M15" s="202"/>
      <c r="N15" s="202"/>
      <c r="O15" s="202"/>
    </row>
    <row r="16" spans="1:15" ht="18.600000000000001" thickBot="1">
      <c r="A16" s="205" t="s">
        <v>109</v>
      </c>
      <c r="B16" s="254" t="s">
        <v>112</v>
      </c>
      <c r="C16" s="179"/>
      <c r="D16" s="179"/>
      <c r="E16" s="172"/>
      <c r="F16" s="205" t="s">
        <v>109</v>
      </c>
      <c r="G16" s="254" t="s">
        <v>112</v>
      </c>
      <c r="H16" s="213"/>
      <c r="I16" s="213"/>
      <c r="L16" s="205" t="s">
        <v>109</v>
      </c>
      <c r="M16" s="254" t="s">
        <v>112</v>
      </c>
      <c r="N16" s="213"/>
      <c r="O16" s="213"/>
    </row>
    <row r="17" spans="1:15">
      <c r="A17" s="233" t="s">
        <v>108</v>
      </c>
      <c r="B17" s="204">
        <v>5</v>
      </c>
      <c r="C17" s="180"/>
      <c r="D17" s="180"/>
      <c r="E17" s="172"/>
      <c r="F17" s="233" t="s">
        <v>108</v>
      </c>
      <c r="G17" s="204">
        <v>5</v>
      </c>
      <c r="H17" s="214"/>
      <c r="I17" s="214"/>
      <c r="L17" s="233" t="s">
        <v>108</v>
      </c>
      <c r="M17" s="204">
        <v>5</v>
      </c>
      <c r="N17" s="214"/>
      <c r="O17" s="214"/>
    </row>
    <row r="18" spans="1:15">
      <c r="A18" s="187" t="s">
        <v>107</v>
      </c>
      <c r="B18" s="255">
        <v>4</v>
      </c>
      <c r="C18" s="180"/>
      <c r="D18" s="180"/>
      <c r="E18" s="172"/>
      <c r="F18" s="187" t="s">
        <v>107</v>
      </c>
      <c r="G18" s="255">
        <v>4</v>
      </c>
      <c r="H18" s="214"/>
      <c r="I18" s="214"/>
      <c r="L18" s="187" t="s">
        <v>107</v>
      </c>
      <c r="M18" s="255">
        <v>4</v>
      </c>
      <c r="N18" s="214"/>
      <c r="O18" s="214"/>
    </row>
    <row r="19" spans="1:15">
      <c r="A19" s="256" t="s">
        <v>110</v>
      </c>
      <c r="B19" s="255">
        <v>3</v>
      </c>
      <c r="C19" s="180"/>
      <c r="D19" s="180"/>
      <c r="E19" s="172"/>
      <c r="F19" s="256" t="s">
        <v>110</v>
      </c>
      <c r="G19" s="255">
        <v>3</v>
      </c>
      <c r="H19" s="214"/>
      <c r="I19" s="214"/>
      <c r="L19" s="256" t="s">
        <v>110</v>
      </c>
      <c r="M19" s="255">
        <v>3</v>
      </c>
      <c r="N19" s="214"/>
      <c r="O19" s="214"/>
    </row>
    <row r="20" spans="1:15">
      <c r="A20" s="230" t="s">
        <v>111</v>
      </c>
      <c r="B20" s="255">
        <v>2</v>
      </c>
      <c r="C20" s="180"/>
      <c r="D20" s="180"/>
      <c r="E20" s="172"/>
      <c r="F20" s="230" t="s">
        <v>111</v>
      </c>
      <c r="G20" s="255">
        <v>2</v>
      </c>
      <c r="H20" s="214"/>
      <c r="I20" s="214"/>
      <c r="L20" s="230" t="s">
        <v>111</v>
      </c>
      <c r="M20" s="255">
        <v>2</v>
      </c>
      <c r="N20" s="214"/>
      <c r="O20" s="214"/>
    </row>
    <row r="21" spans="1:15" ht="15" thickBot="1">
      <c r="A21" s="212" t="s">
        <v>153</v>
      </c>
      <c r="B21" s="203">
        <v>1</v>
      </c>
      <c r="C21" s="180"/>
      <c r="D21" s="180"/>
      <c r="E21" s="172"/>
      <c r="F21" s="212" t="s">
        <v>153</v>
      </c>
      <c r="G21" s="203">
        <v>1</v>
      </c>
      <c r="H21" s="214"/>
      <c r="I21" s="214"/>
      <c r="L21" s="212" t="s">
        <v>153</v>
      </c>
      <c r="M21" s="203">
        <v>1</v>
      </c>
      <c r="N21" s="214"/>
      <c r="O21" s="214"/>
    </row>
    <row r="22" spans="1:15">
      <c r="F22" s="189"/>
      <c r="G22" s="189"/>
      <c r="H22" s="189"/>
      <c r="I22" s="189"/>
      <c r="L22" s="189"/>
      <c r="M22" s="189"/>
      <c r="N22" s="189"/>
      <c r="O22" s="189"/>
    </row>
    <row r="23" spans="1:15" ht="18.600000000000001" thickBot="1">
      <c r="A23" s="177" t="s">
        <v>117</v>
      </c>
      <c r="B23" s="172"/>
      <c r="C23" s="172"/>
      <c r="D23" s="172"/>
      <c r="E23" s="172"/>
      <c r="F23" s="206" t="s">
        <v>167</v>
      </c>
      <c r="G23" s="189"/>
      <c r="H23" s="189"/>
      <c r="I23" s="189"/>
      <c r="L23" s="206" t="s">
        <v>184</v>
      </c>
      <c r="M23" s="189"/>
      <c r="N23" s="189"/>
      <c r="O23" s="189"/>
    </row>
    <row r="24" spans="1:15" ht="16.2" thickBot="1">
      <c r="A24" s="210" t="s">
        <v>113</v>
      </c>
      <c r="B24" s="174" t="s">
        <v>114</v>
      </c>
      <c r="C24" s="199" t="s">
        <v>112</v>
      </c>
      <c r="D24" s="199" t="s">
        <v>115</v>
      </c>
      <c r="F24" s="210" t="s">
        <v>113</v>
      </c>
      <c r="G24" s="196" t="s">
        <v>114</v>
      </c>
      <c r="H24" s="199" t="s">
        <v>112</v>
      </c>
      <c r="I24" s="199" t="s">
        <v>115</v>
      </c>
      <c r="L24" s="210" t="s">
        <v>113</v>
      </c>
      <c r="M24" s="196" t="s">
        <v>114</v>
      </c>
      <c r="N24" s="199" t="s">
        <v>112</v>
      </c>
      <c r="O24" s="199" t="s">
        <v>115</v>
      </c>
    </row>
    <row r="25" spans="1:15" ht="15.6">
      <c r="A25" s="261" t="s">
        <v>108</v>
      </c>
      <c r="B25" s="173">
        <v>3</v>
      </c>
      <c r="C25" s="201">
        <v>5</v>
      </c>
      <c r="D25" s="234">
        <f>B25*C25</f>
        <v>15</v>
      </c>
      <c r="F25" s="261" t="s">
        <v>108</v>
      </c>
      <c r="G25" s="195">
        <v>4</v>
      </c>
      <c r="H25" s="201">
        <v>5</v>
      </c>
      <c r="I25" s="234">
        <f>G25*H25</f>
        <v>20</v>
      </c>
      <c r="L25" s="261" t="s">
        <v>108</v>
      </c>
      <c r="M25" s="195">
        <v>2</v>
      </c>
      <c r="N25" s="201">
        <v>5</v>
      </c>
      <c r="O25" s="234">
        <f>M25*N25</f>
        <v>10</v>
      </c>
    </row>
    <row r="26" spans="1:15" ht="15.6">
      <c r="A26" s="258" t="s">
        <v>158</v>
      </c>
      <c r="B26" s="228">
        <v>7</v>
      </c>
      <c r="C26" s="222">
        <v>4</v>
      </c>
      <c r="D26" s="246">
        <f t="shared" ref="D26:D29" si="3">B26*C26</f>
        <v>28</v>
      </c>
      <c r="F26" s="258" t="s">
        <v>158</v>
      </c>
      <c r="G26" s="228">
        <v>5</v>
      </c>
      <c r="H26" s="222">
        <v>4</v>
      </c>
      <c r="I26" s="246">
        <f t="shared" ref="I26:I29" si="4">G26*H26</f>
        <v>20</v>
      </c>
      <c r="L26" s="258" t="s">
        <v>158</v>
      </c>
      <c r="M26" s="228">
        <v>5</v>
      </c>
      <c r="N26" s="222">
        <v>4</v>
      </c>
      <c r="O26" s="246">
        <f t="shared" ref="O26:O29" si="5">M26*N26</f>
        <v>20</v>
      </c>
    </row>
    <row r="27" spans="1:15" ht="15.6">
      <c r="A27" s="258" t="s">
        <v>110</v>
      </c>
      <c r="B27" s="228">
        <v>0</v>
      </c>
      <c r="C27" s="222">
        <v>3</v>
      </c>
      <c r="D27" s="246">
        <f t="shared" si="3"/>
        <v>0</v>
      </c>
      <c r="F27" s="258" t="s">
        <v>110</v>
      </c>
      <c r="G27" s="228">
        <v>1</v>
      </c>
      <c r="H27" s="222">
        <v>3</v>
      </c>
      <c r="I27" s="246">
        <f t="shared" si="4"/>
        <v>3</v>
      </c>
      <c r="L27" s="258" t="s">
        <v>110</v>
      </c>
      <c r="M27" s="228">
        <v>1</v>
      </c>
      <c r="N27" s="222">
        <v>3</v>
      </c>
      <c r="O27" s="246">
        <f t="shared" si="5"/>
        <v>3</v>
      </c>
    </row>
    <row r="28" spans="1:15" ht="15.6">
      <c r="A28" s="258" t="s">
        <v>111</v>
      </c>
      <c r="B28" s="228">
        <v>0</v>
      </c>
      <c r="C28" s="222">
        <v>2</v>
      </c>
      <c r="D28" s="246">
        <f t="shared" si="3"/>
        <v>0</v>
      </c>
      <c r="F28" s="258" t="s">
        <v>111</v>
      </c>
      <c r="G28" s="228">
        <v>0</v>
      </c>
      <c r="H28" s="222">
        <v>2</v>
      </c>
      <c r="I28" s="246">
        <f t="shared" si="4"/>
        <v>0</v>
      </c>
      <c r="L28" s="258" t="s">
        <v>111</v>
      </c>
      <c r="M28" s="228">
        <v>2</v>
      </c>
      <c r="N28" s="222">
        <v>2</v>
      </c>
      <c r="O28" s="246">
        <f t="shared" si="5"/>
        <v>4</v>
      </c>
    </row>
    <row r="29" spans="1:15" ht="15.6">
      <c r="A29" s="260" t="s">
        <v>153</v>
      </c>
      <c r="B29" s="228">
        <v>0</v>
      </c>
      <c r="C29" s="222">
        <v>1</v>
      </c>
      <c r="D29" s="246">
        <f t="shared" si="3"/>
        <v>0</v>
      </c>
      <c r="F29" s="260" t="s">
        <v>153</v>
      </c>
      <c r="G29" s="228">
        <v>0</v>
      </c>
      <c r="H29" s="222">
        <v>1</v>
      </c>
      <c r="I29" s="246">
        <f t="shared" si="4"/>
        <v>0</v>
      </c>
      <c r="L29" s="260" t="s">
        <v>153</v>
      </c>
      <c r="M29" s="228">
        <v>0</v>
      </c>
      <c r="N29" s="222">
        <v>1</v>
      </c>
      <c r="O29" s="246">
        <f t="shared" si="5"/>
        <v>0</v>
      </c>
    </row>
    <row r="30" spans="1:15" ht="16.2" thickBot="1">
      <c r="A30" s="200"/>
      <c r="B30" s="164">
        <f>B25+B26+B27+B28+B29</f>
        <v>10</v>
      </c>
      <c r="C30" s="240"/>
      <c r="D30" s="240">
        <f>D25+D26+D27+D28+D29</f>
        <v>43</v>
      </c>
      <c r="F30" s="200"/>
      <c r="G30" s="164">
        <f>G25+G26+G27+G28+G29</f>
        <v>10</v>
      </c>
      <c r="H30" s="240"/>
      <c r="I30" s="240">
        <f>I25+I26+I27+I28+I29</f>
        <v>43</v>
      </c>
      <c r="L30" s="200"/>
      <c r="M30" s="164">
        <f>M25+M26+M27+M28+M29</f>
        <v>10</v>
      </c>
      <c r="N30" s="240"/>
      <c r="O30" s="240">
        <f>O25+O26+O27+O28+O29</f>
        <v>37</v>
      </c>
    </row>
    <row r="31" spans="1:15" ht="15.6">
      <c r="A31" s="197"/>
      <c r="B31" s="198" t="s">
        <v>159</v>
      </c>
      <c r="C31" s="231"/>
      <c r="D31" s="245">
        <f>D30/B30</f>
        <v>4.3</v>
      </c>
      <c r="F31" s="197"/>
      <c r="G31" s="198" t="s">
        <v>159</v>
      </c>
      <c r="H31" s="231"/>
      <c r="I31" s="245">
        <f>I30/G30</f>
        <v>4.3</v>
      </c>
      <c r="L31" s="197"/>
      <c r="M31" s="198" t="s">
        <v>159</v>
      </c>
      <c r="N31" s="231"/>
      <c r="O31" s="245">
        <f>O30/M30</f>
        <v>3.7</v>
      </c>
    </row>
    <row r="32" spans="1:15" ht="16.2" thickBot="1">
      <c r="A32" s="208"/>
      <c r="B32" s="207" t="s">
        <v>116</v>
      </c>
      <c r="C32" s="225"/>
      <c r="D32" s="242">
        <f>D31/5*100</f>
        <v>86</v>
      </c>
      <c r="F32" s="208"/>
      <c r="G32" s="207" t="s">
        <v>116</v>
      </c>
      <c r="H32" s="225"/>
      <c r="I32" s="242">
        <f>I31/5*100</f>
        <v>86</v>
      </c>
      <c r="L32" s="208"/>
      <c r="M32" s="207" t="s">
        <v>116</v>
      </c>
      <c r="N32" s="225"/>
      <c r="O32" s="242">
        <f>O31/5*100</f>
        <v>74</v>
      </c>
    </row>
    <row r="33" spans="1:15">
      <c r="L33" s="189"/>
      <c r="M33" s="189"/>
      <c r="N33" s="189"/>
      <c r="O33" s="189"/>
    </row>
    <row r="34" spans="1:15" ht="15" thickBot="1">
      <c r="L34" s="189"/>
      <c r="M34" s="189"/>
      <c r="N34" s="189"/>
      <c r="O34" s="189"/>
    </row>
    <row r="35" spans="1:15">
      <c r="A35" s="185"/>
      <c r="B35" s="265" t="s">
        <v>171</v>
      </c>
      <c r="C35" s="184"/>
      <c r="D35" s="186"/>
      <c r="E35" s="217"/>
      <c r="F35" s="185"/>
      <c r="G35" s="307" t="s">
        <v>177</v>
      </c>
      <c r="H35" s="184"/>
      <c r="I35" s="186"/>
      <c r="L35" s="185"/>
      <c r="M35" s="345" t="s">
        <v>185</v>
      </c>
      <c r="N35" s="184"/>
      <c r="O35" s="186"/>
    </row>
    <row r="36" spans="1:15">
      <c r="A36" s="182"/>
      <c r="B36" s="263" t="s">
        <v>160</v>
      </c>
      <c r="C36" s="216" t="s">
        <v>157</v>
      </c>
      <c r="D36" s="219" t="s">
        <v>9</v>
      </c>
      <c r="E36" s="217"/>
      <c r="F36" s="182"/>
      <c r="G36" s="305" t="s">
        <v>124</v>
      </c>
      <c r="H36" s="216" t="s">
        <v>157</v>
      </c>
      <c r="I36" s="219" t="s">
        <v>9</v>
      </c>
      <c r="L36" s="182"/>
      <c r="M36" s="343" t="s">
        <v>130</v>
      </c>
      <c r="N36" s="216" t="s">
        <v>157</v>
      </c>
      <c r="O36" s="219" t="s">
        <v>9</v>
      </c>
    </row>
    <row r="37" spans="1:15" ht="15" thickBot="1">
      <c r="A37" s="183" t="s">
        <v>4</v>
      </c>
      <c r="B37" s="264" t="s">
        <v>161</v>
      </c>
      <c r="C37" s="211"/>
      <c r="D37" s="218"/>
      <c r="E37" s="217"/>
      <c r="F37" s="183" t="s">
        <v>4</v>
      </c>
      <c r="G37" s="306" t="s">
        <v>140</v>
      </c>
      <c r="H37" s="211"/>
      <c r="I37" s="218"/>
      <c r="L37" s="183" t="s">
        <v>4</v>
      </c>
      <c r="M37" s="344"/>
      <c r="N37" s="211"/>
      <c r="O37" s="218"/>
    </row>
    <row r="38" spans="1:15">
      <c r="A38" s="192" t="s">
        <v>66</v>
      </c>
      <c r="B38" s="268" t="s">
        <v>107</v>
      </c>
      <c r="C38" s="215">
        <v>4</v>
      </c>
      <c r="D38" s="220">
        <f>C38/5*100</f>
        <v>80</v>
      </c>
      <c r="E38" s="217"/>
      <c r="F38" s="192" t="s">
        <v>66</v>
      </c>
      <c r="G38" s="310" t="s">
        <v>110</v>
      </c>
      <c r="H38" s="215">
        <v>3</v>
      </c>
      <c r="I38" s="220">
        <f>H38/5*100</f>
        <v>60</v>
      </c>
      <c r="L38" s="192" t="s">
        <v>66</v>
      </c>
      <c r="M38" s="348" t="s">
        <v>107</v>
      </c>
      <c r="N38" s="215">
        <v>4</v>
      </c>
      <c r="O38" s="220">
        <f>N38/5*100</f>
        <v>80</v>
      </c>
    </row>
    <row r="39" spans="1:15">
      <c r="A39" s="193" t="s">
        <v>67</v>
      </c>
      <c r="B39" s="266" t="s">
        <v>111</v>
      </c>
      <c r="C39" s="215">
        <v>2</v>
      </c>
      <c r="D39" s="188">
        <f t="shared" ref="D39:D47" si="6">C39/5*100</f>
        <v>40</v>
      </c>
      <c r="E39" s="217"/>
      <c r="F39" s="193" t="s">
        <v>67</v>
      </c>
      <c r="G39" s="308" t="s">
        <v>107</v>
      </c>
      <c r="H39" s="215">
        <v>4</v>
      </c>
      <c r="I39" s="220">
        <f t="shared" ref="I39:I47" si="7">H39/5*100</f>
        <v>80</v>
      </c>
      <c r="L39" s="193" t="s">
        <v>67</v>
      </c>
      <c r="M39" s="346" t="s">
        <v>107</v>
      </c>
      <c r="N39" s="215">
        <v>4</v>
      </c>
      <c r="O39" s="220">
        <f t="shared" ref="O39:O47" si="8">N39/5*100</f>
        <v>80</v>
      </c>
    </row>
    <row r="40" spans="1:15">
      <c r="A40" s="193" t="s">
        <v>70</v>
      </c>
      <c r="B40" s="266" t="s">
        <v>108</v>
      </c>
      <c r="C40" s="215">
        <v>5</v>
      </c>
      <c r="D40" s="220">
        <f t="shared" si="6"/>
        <v>100</v>
      </c>
      <c r="E40" s="217"/>
      <c r="F40" s="193" t="s">
        <v>70</v>
      </c>
      <c r="G40" s="308" t="s">
        <v>111</v>
      </c>
      <c r="H40" s="215">
        <v>2</v>
      </c>
      <c r="I40" s="188">
        <f t="shared" si="7"/>
        <v>40</v>
      </c>
      <c r="L40" s="193" t="s">
        <v>70</v>
      </c>
      <c r="M40" s="346" t="s">
        <v>108</v>
      </c>
      <c r="N40" s="215">
        <v>5</v>
      </c>
      <c r="O40" s="220">
        <f t="shared" si="8"/>
        <v>100</v>
      </c>
    </row>
    <row r="41" spans="1:15">
      <c r="A41" s="193" t="s">
        <v>72</v>
      </c>
      <c r="B41" s="266" t="s">
        <v>107</v>
      </c>
      <c r="C41" s="215">
        <v>4</v>
      </c>
      <c r="D41" s="220">
        <f t="shared" si="6"/>
        <v>80</v>
      </c>
      <c r="E41" s="217"/>
      <c r="F41" s="193" t="s">
        <v>72</v>
      </c>
      <c r="G41" s="308" t="s">
        <v>107</v>
      </c>
      <c r="H41" s="215">
        <v>4</v>
      </c>
      <c r="I41" s="220">
        <f t="shared" si="7"/>
        <v>80</v>
      </c>
      <c r="L41" s="193" t="s">
        <v>72</v>
      </c>
      <c r="M41" s="346" t="s">
        <v>107</v>
      </c>
      <c r="N41" s="215">
        <v>4</v>
      </c>
      <c r="O41" s="220">
        <f t="shared" si="8"/>
        <v>80</v>
      </c>
    </row>
    <row r="42" spans="1:15">
      <c r="A42" s="193" t="s">
        <v>74</v>
      </c>
      <c r="B42" s="266" t="s">
        <v>110</v>
      </c>
      <c r="C42" s="215">
        <v>3</v>
      </c>
      <c r="D42" s="220">
        <f t="shared" si="6"/>
        <v>60</v>
      </c>
      <c r="E42" s="217"/>
      <c r="F42" s="193" t="s">
        <v>74</v>
      </c>
      <c r="G42" s="308" t="s">
        <v>108</v>
      </c>
      <c r="H42" s="215">
        <v>5</v>
      </c>
      <c r="I42" s="220">
        <f t="shared" si="7"/>
        <v>100</v>
      </c>
      <c r="L42" s="193" t="s">
        <v>74</v>
      </c>
      <c r="M42" s="346" t="s">
        <v>108</v>
      </c>
      <c r="N42" s="215">
        <v>5</v>
      </c>
      <c r="O42" s="220">
        <f t="shared" si="8"/>
        <v>100</v>
      </c>
    </row>
    <row r="43" spans="1:15">
      <c r="A43" s="193" t="s">
        <v>76</v>
      </c>
      <c r="B43" s="266" t="s">
        <v>108</v>
      </c>
      <c r="C43" s="215">
        <v>5</v>
      </c>
      <c r="D43" s="220">
        <f t="shared" si="6"/>
        <v>100</v>
      </c>
      <c r="E43" s="217"/>
      <c r="F43" s="193" t="s">
        <v>76</v>
      </c>
      <c r="G43" s="308" t="s">
        <v>107</v>
      </c>
      <c r="H43" s="215">
        <v>4</v>
      </c>
      <c r="I43" s="220">
        <f t="shared" si="7"/>
        <v>80</v>
      </c>
      <c r="L43" s="193" t="s">
        <v>76</v>
      </c>
      <c r="M43" s="346" t="s">
        <v>108</v>
      </c>
      <c r="N43" s="215">
        <v>5</v>
      </c>
      <c r="O43" s="220">
        <f t="shared" si="8"/>
        <v>100</v>
      </c>
    </row>
    <row r="44" spans="1:15">
      <c r="A44" s="193" t="s">
        <v>78</v>
      </c>
      <c r="B44" s="266" t="s">
        <v>108</v>
      </c>
      <c r="C44" s="215">
        <v>5</v>
      </c>
      <c r="D44" s="220">
        <f t="shared" si="6"/>
        <v>100</v>
      </c>
      <c r="E44" s="217"/>
      <c r="F44" s="193" t="s">
        <v>78</v>
      </c>
      <c r="G44" s="308" t="s">
        <v>111</v>
      </c>
      <c r="H44" s="215">
        <v>2</v>
      </c>
      <c r="I44" s="188">
        <f t="shared" si="7"/>
        <v>40</v>
      </c>
      <c r="L44" s="193" t="s">
        <v>78</v>
      </c>
      <c r="M44" s="346" t="s">
        <v>108</v>
      </c>
      <c r="N44" s="215">
        <v>5</v>
      </c>
      <c r="O44" s="220">
        <f t="shared" si="8"/>
        <v>100</v>
      </c>
    </row>
    <row r="45" spans="1:15">
      <c r="A45" s="193" t="s">
        <v>79</v>
      </c>
      <c r="B45" s="266" t="s">
        <v>107</v>
      </c>
      <c r="C45" s="215">
        <v>4</v>
      </c>
      <c r="D45" s="220">
        <f t="shared" si="6"/>
        <v>80</v>
      </c>
      <c r="E45" s="217"/>
      <c r="F45" s="193" t="s">
        <v>79</v>
      </c>
      <c r="G45" s="308" t="s">
        <v>107</v>
      </c>
      <c r="H45" s="215">
        <v>4</v>
      </c>
      <c r="I45" s="220">
        <f t="shared" si="7"/>
        <v>80</v>
      </c>
      <c r="L45" s="193" t="s">
        <v>79</v>
      </c>
      <c r="M45" s="346" t="s">
        <v>108</v>
      </c>
      <c r="N45" s="215">
        <v>5</v>
      </c>
      <c r="O45" s="220">
        <f t="shared" si="8"/>
        <v>100</v>
      </c>
    </row>
    <row r="46" spans="1:15" ht="15" thickBot="1">
      <c r="A46" s="193" t="s">
        <v>82</v>
      </c>
      <c r="B46" s="269" t="s">
        <v>107</v>
      </c>
      <c r="C46" s="215">
        <v>4</v>
      </c>
      <c r="D46" s="220">
        <f t="shared" si="6"/>
        <v>80</v>
      </c>
      <c r="E46" s="217"/>
      <c r="F46" s="193" t="s">
        <v>82</v>
      </c>
      <c r="G46" s="311" t="s">
        <v>107</v>
      </c>
      <c r="H46" s="215">
        <v>4</v>
      </c>
      <c r="I46" s="220">
        <f t="shared" si="7"/>
        <v>80</v>
      </c>
      <c r="L46" s="193" t="s">
        <v>82</v>
      </c>
      <c r="M46" s="349" t="s">
        <v>107</v>
      </c>
      <c r="N46" s="215">
        <v>4</v>
      </c>
      <c r="O46" s="220">
        <f t="shared" si="8"/>
        <v>80</v>
      </c>
    </row>
    <row r="47" spans="1:15" ht="15" thickBot="1">
      <c r="A47" s="194" t="s">
        <v>84</v>
      </c>
      <c r="B47" s="267" t="s">
        <v>108</v>
      </c>
      <c r="C47" s="243">
        <v>5</v>
      </c>
      <c r="D47" s="220">
        <f t="shared" si="6"/>
        <v>100</v>
      </c>
      <c r="E47" s="217"/>
      <c r="F47" s="194" t="s">
        <v>84</v>
      </c>
      <c r="G47" s="309" t="s">
        <v>110</v>
      </c>
      <c r="H47" s="243">
        <v>3</v>
      </c>
      <c r="I47" s="220">
        <f t="shared" si="7"/>
        <v>60</v>
      </c>
      <c r="L47" s="194" t="s">
        <v>84</v>
      </c>
      <c r="M47" s="347" t="s">
        <v>108</v>
      </c>
      <c r="N47" s="243">
        <v>5</v>
      </c>
      <c r="O47" s="220">
        <f t="shared" si="8"/>
        <v>100</v>
      </c>
    </row>
    <row r="48" spans="1:15">
      <c r="A48" s="189"/>
      <c r="B48" s="189"/>
      <c r="C48" s="189"/>
      <c r="D48" s="189"/>
      <c r="E48" s="217"/>
      <c r="F48" s="189"/>
      <c r="G48" s="189"/>
      <c r="H48" s="189"/>
      <c r="I48" s="189"/>
      <c r="L48" s="189"/>
      <c r="M48" s="189"/>
      <c r="N48" s="189"/>
      <c r="O48" s="189"/>
    </row>
    <row r="49" spans="1:15" ht="18.600000000000001" thickBot="1">
      <c r="A49" s="206"/>
      <c r="B49" s="202"/>
      <c r="C49" s="202"/>
      <c r="D49" s="202"/>
      <c r="E49" s="217"/>
      <c r="F49" s="206"/>
      <c r="G49" s="202"/>
      <c r="H49" s="202"/>
      <c r="I49" s="202"/>
      <c r="L49" s="206"/>
      <c r="M49" s="202"/>
      <c r="N49" s="202"/>
      <c r="O49" s="202"/>
    </row>
    <row r="50" spans="1:15" ht="18.600000000000001" thickBot="1">
      <c r="A50" s="205" t="s">
        <v>109</v>
      </c>
      <c r="B50" s="254" t="s">
        <v>112</v>
      </c>
      <c r="C50" s="213"/>
      <c r="D50" s="213"/>
      <c r="E50" s="217"/>
      <c r="F50" s="205" t="s">
        <v>109</v>
      </c>
      <c r="G50" s="254" t="s">
        <v>112</v>
      </c>
      <c r="H50" s="213"/>
      <c r="I50" s="213"/>
      <c r="L50" s="205" t="s">
        <v>109</v>
      </c>
      <c r="M50" s="254" t="s">
        <v>112</v>
      </c>
      <c r="N50" s="213"/>
      <c r="O50" s="213"/>
    </row>
    <row r="51" spans="1:15">
      <c r="A51" s="233" t="s">
        <v>108</v>
      </c>
      <c r="B51" s="204">
        <v>5</v>
      </c>
      <c r="C51" s="214"/>
      <c r="D51" s="214"/>
      <c r="E51" s="217"/>
      <c r="F51" s="233" t="s">
        <v>108</v>
      </c>
      <c r="G51" s="204">
        <v>5</v>
      </c>
      <c r="H51" s="214"/>
      <c r="I51" s="214"/>
      <c r="L51" s="233" t="s">
        <v>108</v>
      </c>
      <c r="M51" s="204">
        <v>5</v>
      </c>
      <c r="N51" s="214"/>
      <c r="O51" s="214"/>
    </row>
    <row r="52" spans="1:15">
      <c r="A52" s="187" t="s">
        <v>107</v>
      </c>
      <c r="B52" s="255">
        <v>4</v>
      </c>
      <c r="C52" s="214"/>
      <c r="D52" s="214"/>
      <c r="E52" s="217"/>
      <c r="F52" s="187" t="s">
        <v>107</v>
      </c>
      <c r="G52" s="255">
        <v>4</v>
      </c>
      <c r="H52" s="214"/>
      <c r="I52" s="214"/>
      <c r="L52" s="187" t="s">
        <v>107</v>
      </c>
      <c r="M52" s="255">
        <v>4</v>
      </c>
      <c r="N52" s="214"/>
      <c r="O52" s="214"/>
    </row>
    <row r="53" spans="1:15">
      <c r="A53" s="256" t="s">
        <v>110</v>
      </c>
      <c r="B53" s="255">
        <v>3</v>
      </c>
      <c r="C53" s="214"/>
      <c r="D53" s="214"/>
      <c r="E53" s="217"/>
      <c r="F53" s="256" t="s">
        <v>110</v>
      </c>
      <c r="G53" s="255">
        <v>3</v>
      </c>
      <c r="H53" s="214"/>
      <c r="I53" s="214"/>
      <c r="L53" s="256" t="s">
        <v>110</v>
      </c>
      <c r="M53" s="255">
        <v>3</v>
      </c>
      <c r="N53" s="214"/>
      <c r="O53" s="214"/>
    </row>
    <row r="54" spans="1:15">
      <c r="A54" s="230" t="s">
        <v>111</v>
      </c>
      <c r="B54" s="255">
        <v>2</v>
      </c>
      <c r="C54" s="214"/>
      <c r="D54" s="214"/>
      <c r="E54" s="217"/>
      <c r="F54" s="230" t="s">
        <v>111</v>
      </c>
      <c r="G54" s="255">
        <v>2</v>
      </c>
      <c r="H54" s="214"/>
      <c r="I54" s="214"/>
      <c r="L54" s="230" t="s">
        <v>111</v>
      </c>
      <c r="M54" s="255">
        <v>2</v>
      </c>
      <c r="N54" s="214"/>
      <c r="O54" s="214"/>
    </row>
    <row r="55" spans="1:15" ht="15" thickBot="1">
      <c r="A55" s="212" t="s">
        <v>153</v>
      </c>
      <c r="B55" s="203">
        <v>1</v>
      </c>
      <c r="C55" s="214"/>
      <c r="D55" s="214"/>
      <c r="E55" s="217"/>
      <c r="F55" s="212" t="s">
        <v>153</v>
      </c>
      <c r="G55" s="203">
        <v>1</v>
      </c>
      <c r="H55" s="214"/>
      <c r="I55" s="214"/>
      <c r="L55" s="212" t="s">
        <v>153</v>
      </c>
      <c r="M55" s="203">
        <v>1</v>
      </c>
      <c r="N55" s="214"/>
      <c r="O55" s="214"/>
    </row>
    <row r="56" spans="1:15">
      <c r="A56" s="189"/>
      <c r="B56" s="189"/>
      <c r="C56" s="189"/>
      <c r="D56" s="189"/>
      <c r="E56" s="217"/>
      <c r="F56" s="189"/>
      <c r="G56" s="189"/>
      <c r="H56" s="189"/>
      <c r="I56" s="189"/>
      <c r="L56" s="189"/>
      <c r="M56" s="189"/>
      <c r="N56" s="189"/>
      <c r="O56" s="189"/>
    </row>
    <row r="57" spans="1:15" ht="18.600000000000001" thickBot="1">
      <c r="A57" s="206" t="s">
        <v>150</v>
      </c>
      <c r="B57" s="189"/>
      <c r="C57" s="189"/>
      <c r="D57" s="189"/>
      <c r="E57" s="217"/>
      <c r="F57" s="206" t="s">
        <v>166</v>
      </c>
      <c r="G57" s="189"/>
      <c r="H57" s="189"/>
      <c r="I57" s="189"/>
      <c r="L57" s="206" t="s">
        <v>186</v>
      </c>
      <c r="M57" s="189"/>
      <c r="N57" s="189"/>
      <c r="O57" s="189"/>
    </row>
    <row r="58" spans="1:15" ht="16.2" thickBot="1">
      <c r="A58" s="210" t="s">
        <v>113</v>
      </c>
      <c r="B58" s="196" t="s">
        <v>114</v>
      </c>
      <c r="C58" s="199" t="s">
        <v>112</v>
      </c>
      <c r="D58" s="199" t="s">
        <v>115</v>
      </c>
      <c r="E58" s="217"/>
      <c r="F58" s="210" t="s">
        <v>113</v>
      </c>
      <c r="G58" s="196" t="s">
        <v>114</v>
      </c>
      <c r="H58" s="199" t="s">
        <v>112</v>
      </c>
      <c r="I58" s="199" t="s">
        <v>115</v>
      </c>
      <c r="L58" s="210" t="s">
        <v>113</v>
      </c>
      <c r="M58" s="196" t="s">
        <v>114</v>
      </c>
      <c r="N58" s="199" t="s">
        <v>112</v>
      </c>
      <c r="O58" s="199" t="s">
        <v>115</v>
      </c>
    </row>
    <row r="59" spans="1:15" ht="15.6">
      <c r="A59" s="261" t="s">
        <v>108</v>
      </c>
      <c r="B59" s="195">
        <v>4</v>
      </c>
      <c r="C59" s="201">
        <v>5</v>
      </c>
      <c r="D59" s="234">
        <f>B59*C59</f>
        <v>20</v>
      </c>
      <c r="E59" s="217"/>
      <c r="F59" s="261" t="s">
        <v>108</v>
      </c>
      <c r="G59" s="195">
        <v>1</v>
      </c>
      <c r="H59" s="201">
        <v>5</v>
      </c>
      <c r="I59" s="234">
        <f>G59*H59</f>
        <v>5</v>
      </c>
      <c r="L59" s="261" t="s">
        <v>108</v>
      </c>
      <c r="M59" s="195">
        <v>6</v>
      </c>
      <c r="N59" s="201">
        <v>5</v>
      </c>
      <c r="O59" s="234">
        <f>M59*N59</f>
        <v>30</v>
      </c>
    </row>
    <row r="60" spans="1:15" ht="15.6">
      <c r="A60" s="258" t="s">
        <v>158</v>
      </c>
      <c r="B60" s="228">
        <v>4</v>
      </c>
      <c r="C60" s="222">
        <v>4</v>
      </c>
      <c r="D60" s="246">
        <f t="shared" ref="D60:D63" si="9">B60*C60</f>
        <v>16</v>
      </c>
      <c r="E60" s="217"/>
      <c r="F60" s="258" t="s">
        <v>158</v>
      </c>
      <c r="G60" s="228">
        <v>5</v>
      </c>
      <c r="H60" s="222">
        <v>4</v>
      </c>
      <c r="I60" s="246">
        <f t="shared" ref="I60:I63" si="10">G60*H60</f>
        <v>20</v>
      </c>
      <c r="L60" s="258" t="s">
        <v>158</v>
      </c>
      <c r="M60" s="228">
        <v>4</v>
      </c>
      <c r="N60" s="222">
        <v>4</v>
      </c>
      <c r="O60" s="246">
        <f t="shared" ref="O60:O63" si="11">M60*N60</f>
        <v>16</v>
      </c>
    </row>
    <row r="61" spans="1:15" ht="15.6">
      <c r="A61" s="258" t="s">
        <v>110</v>
      </c>
      <c r="B61" s="228">
        <v>1</v>
      </c>
      <c r="C61" s="222">
        <v>3</v>
      </c>
      <c r="D61" s="246">
        <f t="shared" si="9"/>
        <v>3</v>
      </c>
      <c r="E61" s="217"/>
      <c r="F61" s="258" t="s">
        <v>110</v>
      </c>
      <c r="G61" s="228">
        <v>2</v>
      </c>
      <c r="H61" s="222">
        <v>3</v>
      </c>
      <c r="I61" s="246">
        <f t="shared" si="10"/>
        <v>6</v>
      </c>
      <c r="L61" s="258" t="s">
        <v>110</v>
      </c>
      <c r="M61" s="228">
        <v>0</v>
      </c>
      <c r="N61" s="222">
        <v>3</v>
      </c>
      <c r="O61" s="246">
        <f t="shared" si="11"/>
        <v>0</v>
      </c>
    </row>
    <row r="62" spans="1:15" ht="15.6">
      <c r="A62" s="258" t="s">
        <v>111</v>
      </c>
      <c r="B62" s="228">
        <v>1</v>
      </c>
      <c r="C62" s="222">
        <v>2</v>
      </c>
      <c r="D62" s="246">
        <f t="shared" si="9"/>
        <v>2</v>
      </c>
      <c r="E62" s="217"/>
      <c r="F62" s="258" t="s">
        <v>111</v>
      </c>
      <c r="G62" s="228">
        <v>2</v>
      </c>
      <c r="H62" s="222">
        <v>2</v>
      </c>
      <c r="I62" s="246">
        <f t="shared" si="10"/>
        <v>4</v>
      </c>
      <c r="L62" s="258" t="s">
        <v>111</v>
      </c>
      <c r="M62" s="228">
        <v>0</v>
      </c>
      <c r="N62" s="222">
        <v>2</v>
      </c>
      <c r="O62" s="246">
        <f t="shared" si="11"/>
        <v>0</v>
      </c>
    </row>
    <row r="63" spans="1:15" ht="15.6">
      <c r="A63" s="260" t="s">
        <v>153</v>
      </c>
      <c r="B63" s="228">
        <v>0</v>
      </c>
      <c r="C63" s="222">
        <v>1</v>
      </c>
      <c r="D63" s="246">
        <f t="shared" si="9"/>
        <v>0</v>
      </c>
      <c r="E63" s="217"/>
      <c r="F63" s="260" t="s">
        <v>153</v>
      </c>
      <c r="G63" s="228">
        <v>0</v>
      </c>
      <c r="H63" s="222">
        <v>1</v>
      </c>
      <c r="I63" s="246">
        <f t="shared" si="10"/>
        <v>0</v>
      </c>
      <c r="L63" s="260" t="s">
        <v>153</v>
      </c>
      <c r="M63" s="228">
        <v>0</v>
      </c>
      <c r="N63" s="222">
        <v>1</v>
      </c>
      <c r="O63" s="246">
        <f t="shared" si="11"/>
        <v>0</v>
      </c>
    </row>
    <row r="64" spans="1:15" ht="16.2" thickBot="1">
      <c r="A64" s="200"/>
      <c r="B64" s="164">
        <f>B59+B60+B61+B62+B63</f>
        <v>10</v>
      </c>
      <c r="C64" s="240"/>
      <c r="D64" s="240">
        <f>D59+D60+D61+D62+D63</f>
        <v>41</v>
      </c>
      <c r="E64" s="217"/>
      <c r="F64" s="200"/>
      <c r="G64" s="164">
        <f>G59+G60+G61+G62+G63</f>
        <v>10</v>
      </c>
      <c r="H64" s="240"/>
      <c r="I64" s="240">
        <f>I59+I60+I61+I62+I63</f>
        <v>35</v>
      </c>
      <c r="L64" s="200"/>
      <c r="M64" s="164">
        <f>M59+M60+M61+M62+M63</f>
        <v>10</v>
      </c>
      <c r="N64" s="240"/>
      <c r="O64" s="240">
        <f>O59+O60+O61+O62+O63</f>
        <v>46</v>
      </c>
    </row>
    <row r="65" spans="1:15" ht="15.6">
      <c r="A65" s="197"/>
      <c r="B65" s="198" t="s">
        <v>159</v>
      </c>
      <c r="C65" s="231"/>
      <c r="D65" s="245">
        <f>D64/B64</f>
        <v>4.0999999999999996</v>
      </c>
      <c r="E65" s="217"/>
      <c r="F65" s="197"/>
      <c r="G65" s="198" t="s">
        <v>159</v>
      </c>
      <c r="H65" s="231"/>
      <c r="I65" s="245">
        <f>I64/G64</f>
        <v>3.5</v>
      </c>
      <c r="L65" s="197"/>
      <c r="M65" s="198" t="s">
        <v>159</v>
      </c>
      <c r="N65" s="231"/>
      <c r="O65" s="245">
        <f>O64/M64</f>
        <v>4.5999999999999996</v>
      </c>
    </row>
    <row r="66" spans="1:15" ht="16.2" thickBot="1">
      <c r="A66" s="208"/>
      <c r="B66" s="207" t="s">
        <v>116</v>
      </c>
      <c r="C66" s="225"/>
      <c r="D66" s="242">
        <f>D65/5*100</f>
        <v>82</v>
      </c>
      <c r="E66" s="217"/>
      <c r="F66" s="208"/>
      <c r="G66" s="207" t="s">
        <v>116</v>
      </c>
      <c r="H66" s="225"/>
      <c r="I66" s="242">
        <f>I65/5*100</f>
        <v>70</v>
      </c>
      <c r="L66" s="208"/>
      <c r="M66" s="207" t="s">
        <v>116</v>
      </c>
      <c r="N66" s="225"/>
      <c r="O66" s="242">
        <f>O65/5*100</f>
        <v>92</v>
      </c>
    </row>
    <row r="67" spans="1:15" ht="15.6">
      <c r="A67" s="244"/>
      <c r="B67" s="247"/>
      <c r="C67" s="247"/>
      <c r="D67" s="247"/>
      <c r="E67" s="217"/>
      <c r="F67" s="217"/>
      <c r="G67" s="217"/>
      <c r="L67" s="217"/>
      <c r="M67" s="217"/>
      <c r="N67" s="189"/>
      <c r="O67" s="189"/>
    </row>
    <row r="68" spans="1:15" ht="16.2" thickBot="1">
      <c r="A68" s="223"/>
      <c r="B68" s="195"/>
      <c r="C68" s="195"/>
      <c r="D68" s="195"/>
      <c r="E68" s="217"/>
      <c r="F68" s="217"/>
      <c r="G68" s="217"/>
      <c r="L68" s="217"/>
      <c r="M68" s="217"/>
      <c r="N68" s="189"/>
      <c r="O68" s="189"/>
    </row>
    <row r="69" spans="1:15">
      <c r="A69" s="60"/>
      <c r="B69" s="272" t="s">
        <v>172</v>
      </c>
      <c r="C69" s="184"/>
      <c r="D69" s="186"/>
      <c r="E69" s="217"/>
      <c r="F69" s="60"/>
      <c r="G69" s="318" t="s">
        <v>178</v>
      </c>
      <c r="H69" s="184"/>
      <c r="I69" s="186"/>
      <c r="J69" s="189"/>
      <c r="L69" s="60"/>
      <c r="M69" s="352" t="s">
        <v>187</v>
      </c>
      <c r="N69" s="184"/>
      <c r="O69" s="186"/>
    </row>
    <row r="70" spans="1:15">
      <c r="A70" s="190"/>
      <c r="B70" s="270" t="s">
        <v>119</v>
      </c>
      <c r="C70" s="216" t="s">
        <v>157</v>
      </c>
      <c r="D70" s="219" t="s">
        <v>9</v>
      </c>
      <c r="E70" s="217"/>
      <c r="F70" s="190"/>
      <c r="G70" s="312" t="s">
        <v>125</v>
      </c>
      <c r="H70" s="216" t="s">
        <v>157</v>
      </c>
      <c r="I70" s="219" t="s">
        <v>9</v>
      </c>
      <c r="J70" s="189"/>
      <c r="L70" s="190"/>
      <c r="M70" s="350" t="s">
        <v>131</v>
      </c>
      <c r="N70" s="216" t="s">
        <v>157</v>
      </c>
      <c r="O70" s="219" t="s">
        <v>9</v>
      </c>
    </row>
    <row r="71" spans="1:15" ht="15" thickBot="1">
      <c r="A71" s="191" t="s">
        <v>4</v>
      </c>
      <c r="B71" s="271" t="s">
        <v>135</v>
      </c>
      <c r="C71" s="211"/>
      <c r="D71" s="218"/>
      <c r="E71" s="217"/>
      <c r="F71" s="262" t="s">
        <v>4</v>
      </c>
      <c r="G71" s="313" t="s">
        <v>141</v>
      </c>
      <c r="H71" s="211"/>
      <c r="I71" s="218"/>
      <c r="J71" s="189"/>
      <c r="L71" s="262" t="s">
        <v>4</v>
      </c>
      <c r="M71" s="351" t="s">
        <v>146</v>
      </c>
      <c r="N71" s="211"/>
      <c r="O71" s="218"/>
    </row>
    <row r="72" spans="1:15">
      <c r="A72" s="192" t="s">
        <v>66</v>
      </c>
      <c r="B72" s="276" t="s">
        <v>107</v>
      </c>
      <c r="C72" s="215">
        <v>4</v>
      </c>
      <c r="D72" s="220">
        <f>C72/5*100</f>
        <v>80</v>
      </c>
      <c r="E72" s="217"/>
      <c r="F72" s="192" t="s">
        <v>66</v>
      </c>
      <c r="G72" s="317" t="s">
        <v>107</v>
      </c>
      <c r="H72" s="215">
        <v>4</v>
      </c>
      <c r="I72" s="220">
        <f>H72/5*100</f>
        <v>80</v>
      </c>
      <c r="J72" s="189"/>
      <c r="L72" s="192" t="s">
        <v>66</v>
      </c>
      <c r="M72" s="355" t="s">
        <v>107</v>
      </c>
      <c r="N72" s="215">
        <v>4</v>
      </c>
      <c r="O72" s="220">
        <f>N72/5*100</f>
        <v>80</v>
      </c>
    </row>
    <row r="73" spans="1:15">
      <c r="A73" s="193" t="s">
        <v>67</v>
      </c>
      <c r="B73" s="273" t="s">
        <v>107</v>
      </c>
      <c r="C73" s="215">
        <v>4</v>
      </c>
      <c r="D73" s="220">
        <f t="shared" ref="D73:D81" si="12">C73/5*100</f>
        <v>80</v>
      </c>
      <c r="E73" s="217"/>
      <c r="F73" s="193" t="s">
        <v>67</v>
      </c>
      <c r="G73" s="314" t="s">
        <v>110</v>
      </c>
      <c r="H73" s="215">
        <v>3</v>
      </c>
      <c r="I73" s="220">
        <f t="shared" ref="I73:I81" si="13">H73/5*100</f>
        <v>60</v>
      </c>
      <c r="J73" s="189"/>
      <c r="L73" s="193" t="s">
        <v>67</v>
      </c>
      <c r="M73" s="353" t="s">
        <v>107</v>
      </c>
      <c r="N73" s="215">
        <v>4</v>
      </c>
      <c r="O73" s="220">
        <f t="shared" ref="O73:O81" si="14">N73/5*100</f>
        <v>80</v>
      </c>
    </row>
    <row r="74" spans="1:15">
      <c r="A74" s="193" t="s">
        <v>70</v>
      </c>
      <c r="B74" s="273" t="s">
        <v>108</v>
      </c>
      <c r="C74" s="215">
        <v>5</v>
      </c>
      <c r="D74" s="220">
        <f t="shared" si="12"/>
        <v>100</v>
      </c>
      <c r="E74" s="217"/>
      <c r="F74" s="193" t="s">
        <v>70</v>
      </c>
      <c r="G74" s="314" t="s">
        <v>108</v>
      </c>
      <c r="H74" s="215">
        <v>5</v>
      </c>
      <c r="I74" s="220">
        <f t="shared" si="13"/>
        <v>100</v>
      </c>
      <c r="J74" s="189"/>
      <c r="L74" s="193" t="s">
        <v>70</v>
      </c>
      <c r="M74" s="353" t="s">
        <v>108</v>
      </c>
      <c r="N74" s="215">
        <v>5</v>
      </c>
      <c r="O74" s="220">
        <f t="shared" si="14"/>
        <v>100</v>
      </c>
    </row>
    <row r="75" spans="1:15">
      <c r="A75" s="193" t="s">
        <v>72</v>
      </c>
      <c r="B75" s="273" t="s">
        <v>110</v>
      </c>
      <c r="C75" s="215">
        <v>3</v>
      </c>
      <c r="D75" s="220">
        <f t="shared" si="12"/>
        <v>60</v>
      </c>
      <c r="E75" s="217"/>
      <c r="F75" s="193" t="s">
        <v>72</v>
      </c>
      <c r="G75" s="314" t="s">
        <v>107</v>
      </c>
      <c r="H75" s="215">
        <v>4</v>
      </c>
      <c r="I75" s="220">
        <f t="shared" si="13"/>
        <v>80</v>
      </c>
      <c r="J75" s="189"/>
      <c r="L75" s="193" t="s">
        <v>72</v>
      </c>
      <c r="M75" s="353" t="s">
        <v>107</v>
      </c>
      <c r="N75" s="215">
        <v>4</v>
      </c>
      <c r="O75" s="220">
        <f t="shared" si="14"/>
        <v>80</v>
      </c>
    </row>
    <row r="76" spans="1:15">
      <c r="A76" s="193" t="s">
        <v>74</v>
      </c>
      <c r="B76" s="273" t="s">
        <v>108</v>
      </c>
      <c r="C76" s="215">
        <v>5</v>
      </c>
      <c r="D76" s="220">
        <f t="shared" si="12"/>
        <v>100</v>
      </c>
      <c r="E76" s="217"/>
      <c r="F76" s="193" t="s">
        <v>74</v>
      </c>
      <c r="G76" s="314" t="s">
        <v>108</v>
      </c>
      <c r="H76" s="215">
        <v>5</v>
      </c>
      <c r="I76" s="220">
        <f t="shared" si="13"/>
        <v>100</v>
      </c>
      <c r="J76" s="189"/>
      <c r="L76" s="193" t="s">
        <v>74</v>
      </c>
      <c r="M76" s="353" t="s">
        <v>111</v>
      </c>
      <c r="N76" s="215">
        <v>2</v>
      </c>
      <c r="O76" s="220">
        <f t="shared" si="14"/>
        <v>40</v>
      </c>
    </row>
    <row r="77" spans="1:15">
      <c r="A77" s="193" t="s">
        <v>76</v>
      </c>
      <c r="B77" s="273" t="s">
        <v>107</v>
      </c>
      <c r="C77" s="215">
        <v>4</v>
      </c>
      <c r="D77" s="220">
        <f t="shared" si="12"/>
        <v>80</v>
      </c>
      <c r="E77" s="217"/>
      <c r="F77" s="193" t="s">
        <v>76</v>
      </c>
      <c r="G77" s="314" t="s">
        <v>107</v>
      </c>
      <c r="H77" s="215">
        <v>4</v>
      </c>
      <c r="I77" s="220">
        <f t="shared" si="13"/>
        <v>80</v>
      </c>
      <c r="J77" s="189"/>
      <c r="L77" s="193" t="s">
        <v>76</v>
      </c>
      <c r="M77" s="353" t="s">
        <v>108</v>
      </c>
      <c r="N77" s="215">
        <v>5</v>
      </c>
      <c r="O77" s="220">
        <f t="shared" si="14"/>
        <v>100</v>
      </c>
    </row>
    <row r="78" spans="1:15">
      <c r="A78" s="193" t="s">
        <v>78</v>
      </c>
      <c r="B78" s="273" t="s">
        <v>107</v>
      </c>
      <c r="C78" s="215">
        <v>4</v>
      </c>
      <c r="D78" s="220">
        <f t="shared" si="12"/>
        <v>80</v>
      </c>
      <c r="E78" s="217"/>
      <c r="F78" s="193" t="s">
        <v>78</v>
      </c>
      <c r="G78" s="314" t="s">
        <v>107</v>
      </c>
      <c r="H78" s="215">
        <v>4</v>
      </c>
      <c r="I78" s="220">
        <f t="shared" si="13"/>
        <v>80</v>
      </c>
      <c r="J78" s="189"/>
      <c r="L78" s="193" t="s">
        <v>78</v>
      </c>
      <c r="M78" s="353" t="s">
        <v>107</v>
      </c>
      <c r="N78" s="215">
        <v>4</v>
      </c>
      <c r="O78" s="220">
        <f t="shared" si="14"/>
        <v>80</v>
      </c>
    </row>
    <row r="79" spans="1:15">
      <c r="A79" s="193" t="s">
        <v>79</v>
      </c>
      <c r="B79" s="273" t="s">
        <v>107</v>
      </c>
      <c r="C79" s="215">
        <v>4</v>
      </c>
      <c r="D79" s="220">
        <f t="shared" si="12"/>
        <v>80</v>
      </c>
      <c r="E79" s="217"/>
      <c r="F79" s="193" t="s">
        <v>79</v>
      </c>
      <c r="G79" s="314" t="s">
        <v>107</v>
      </c>
      <c r="H79" s="215">
        <v>4</v>
      </c>
      <c r="I79" s="220">
        <f t="shared" si="13"/>
        <v>80</v>
      </c>
      <c r="J79" s="189"/>
      <c r="L79" s="193" t="s">
        <v>79</v>
      </c>
      <c r="M79" s="353" t="s">
        <v>107</v>
      </c>
      <c r="N79" s="215">
        <v>4</v>
      </c>
      <c r="O79" s="220">
        <f t="shared" si="14"/>
        <v>80</v>
      </c>
    </row>
    <row r="80" spans="1:15" ht="15" thickBot="1">
      <c r="A80" s="193" t="s">
        <v>82</v>
      </c>
      <c r="B80" s="275" t="s">
        <v>107</v>
      </c>
      <c r="C80" s="215">
        <v>4</v>
      </c>
      <c r="D80" s="220">
        <f t="shared" si="12"/>
        <v>80</v>
      </c>
      <c r="E80" s="217"/>
      <c r="F80" s="193" t="s">
        <v>82</v>
      </c>
      <c r="G80" s="316" t="s">
        <v>107</v>
      </c>
      <c r="H80" s="215">
        <v>4</v>
      </c>
      <c r="I80" s="220">
        <f t="shared" si="13"/>
        <v>80</v>
      </c>
      <c r="J80" s="189"/>
      <c r="L80" s="193" t="s">
        <v>82</v>
      </c>
      <c r="M80" s="356" t="s">
        <v>110</v>
      </c>
      <c r="N80" s="215">
        <v>3</v>
      </c>
      <c r="O80" s="220">
        <f t="shared" si="14"/>
        <v>60</v>
      </c>
    </row>
    <row r="81" spans="1:15" ht="15" thickBot="1">
      <c r="A81" s="194" t="s">
        <v>84</v>
      </c>
      <c r="B81" s="274" t="s">
        <v>108</v>
      </c>
      <c r="C81" s="243">
        <v>5</v>
      </c>
      <c r="D81" s="220">
        <f t="shared" si="12"/>
        <v>100</v>
      </c>
      <c r="E81" s="217"/>
      <c r="F81" s="194" t="s">
        <v>84</v>
      </c>
      <c r="G81" s="315" t="s">
        <v>108</v>
      </c>
      <c r="H81" s="243">
        <v>5</v>
      </c>
      <c r="I81" s="220">
        <f t="shared" si="13"/>
        <v>100</v>
      </c>
      <c r="J81" s="189"/>
      <c r="L81" s="194" t="s">
        <v>84</v>
      </c>
      <c r="M81" s="354" t="s">
        <v>108</v>
      </c>
      <c r="N81" s="243">
        <v>5</v>
      </c>
      <c r="O81" s="220">
        <f t="shared" si="14"/>
        <v>100</v>
      </c>
    </row>
    <row r="82" spans="1:15">
      <c r="A82" s="189"/>
      <c r="B82" s="189"/>
      <c r="C82" s="189"/>
      <c r="D82" s="189"/>
      <c r="E82" s="217"/>
      <c r="F82" s="189"/>
      <c r="G82" s="189"/>
      <c r="H82" s="189"/>
      <c r="I82" s="189"/>
      <c r="J82" s="189"/>
      <c r="L82" s="189"/>
      <c r="M82" s="189"/>
      <c r="N82" s="189"/>
      <c r="O82" s="189"/>
    </row>
    <row r="83" spans="1:15" ht="18.600000000000001" thickBot="1">
      <c r="A83" s="206"/>
      <c r="B83" s="202"/>
      <c r="C83" s="202"/>
      <c r="D83" s="202"/>
      <c r="E83" s="217"/>
      <c r="F83" s="206"/>
      <c r="G83" s="202"/>
      <c r="H83" s="202"/>
      <c r="I83" s="202"/>
      <c r="J83" s="189"/>
      <c r="L83" s="206"/>
      <c r="M83" s="202"/>
      <c r="N83" s="202"/>
      <c r="O83" s="202"/>
    </row>
    <row r="84" spans="1:15" ht="18.600000000000001" thickBot="1">
      <c r="A84" s="205" t="s">
        <v>109</v>
      </c>
      <c r="B84" s="254" t="s">
        <v>112</v>
      </c>
      <c r="C84" s="213"/>
      <c r="D84" s="213"/>
      <c r="E84" s="217"/>
      <c r="F84" s="205" t="s">
        <v>109</v>
      </c>
      <c r="G84" s="254" t="s">
        <v>112</v>
      </c>
      <c r="H84" s="213"/>
      <c r="I84" s="213"/>
      <c r="J84" s="189"/>
      <c r="L84" s="205" t="s">
        <v>109</v>
      </c>
      <c r="M84" s="254" t="s">
        <v>112</v>
      </c>
      <c r="N84" s="213"/>
      <c r="O84" s="213"/>
    </row>
    <row r="85" spans="1:15">
      <c r="A85" s="233" t="s">
        <v>108</v>
      </c>
      <c r="B85" s="204">
        <v>5</v>
      </c>
      <c r="C85" s="214"/>
      <c r="D85" s="214"/>
      <c r="E85" s="217"/>
      <c r="F85" s="233" t="s">
        <v>108</v>
      </c>
      <c r="G85" s="204">
        <v>5</v>
      </c>
      <c r="H85" s="214"/>
      <c r="I85" s="214"/>
      <c r="J85" s="189"/>
      <c r="L85" s="233" t="s">
        <v>108</v>
      </c>
      <c r="M85" s="204">
        <v>5</v>
      </c>
      <c r="N85" s="214"/>
      <c r="O85" s="214"/>
    </row>
    <row r="86" spans="1:15">
      <c r="A86" s="187" t="s">
        <v>107</v>
      </c>
      <c r="B86" s="255">
        <v>4</v>
      </c>
      <c r="C86" s="214"/>
      <c r="D86" s="214"/>
      <c r="E86" s="217"/>
      <c r="F86" s="187" t="s">
        <v>107</v>
      </c>
      <c r="G86" s="255">
        <v>4</v>
      </c>
      <c r="H86" s="214"/>
      <c r="I86" s="214"/>
      <c r="J86" s="189"/>
      <c r="L86" s="187" t="s">
        <v>107</v>
      </c>
      <c r="M86" s="255">
        <v>4</v>
      </c>
      <c r="N86" s="214"/>
      <c r="O86" s="214"/>
    </row>
    <row r="87" spans="1:15">
      <c r="A87" s="256" t="s">
        <v>110</v>
      </c>
      <c r="B87" s="255">
        <v>3</v>
      </c>
      <c r="C87" s="214"/>
      <c r="D87" s="214"/>
      <c r="E87" s="217"/>
      <c r="F87" s="256" t="s">
        <v>110</v>
      </c>
      <c r="G87" s="255">
        <v>3</v>
      </c>
      <c r="H87" s="214"/>
      <c r="I87" s="214"/>
      <c r="J87" s="189"/>
      <c r="L87" s="256" t="s">
        <v>110</v>
      </c>
      <c r="M87" s="255">
        <v>3</v>
      </c>
      <c r="N87" s="214"/>
      <c r="O87" s="214"/>
    </row>
    <row r="88" spans="1:15">
      <c r="A88" s="230" t="s">
        <v>111</v>
      </c>
      <c r="B88" s="255">
        <v>2</v>
      </c>
      <c r="C88" s="214"/>
      <c r="D88" s="214"/>
      <c r="E88" s="217"/>
      <c r="F88" s="230" t="s">
        <v>111</v>
      </c>
      <c r="G88" s="255">
        <v>2</v>
      </c>
      <c r="H88" s="214"/>
      <c r="I88" s="214"/>
      <c r="J88" s="189"/>
      <c r="L88" s="230" t="s">
        <v>111</v>
      </c>
      <c r="M88" s="255">
        <v>2</v>
      </c>
      <c r="N88" s="214"/>
      <c r="O88" s="214"/>
    </row>
    <row r="89" spans="1:15" ht="15" thickBot="1">
      <c r="A89" s="212" t="s">
        <v>153</v>
      </c>
      <c r="B89" s="203">
        <v>1</v>
      </c>
      <c r="C89" s="214"/>
      <c r="D89" s="214"/>
      <c r="E89" s="217"/>
      <c r="F89" s="212" t="s">
        <v>153</v>
      </c>
      <c r="G89" s="203">
        <v>1</v>
      </c>
      <c r="H89" s="214"/>
      <c r="I89" s="214"/>
      <c r="J89" s="189"/>
      <c r="L89" s="212" t="s">
        <v>153</v>
      </c>
      <c r="M89" s="203">
        <v>1</v>
      </c>
      <c r="N89" s="214"/>
      <c r="O89" s="214"/>
    </row>
    <row r="90" spans="1:15">
      <c r="A90" s="189"/>
      <c r="B90" s="189"/>
      <c r="C90" s="189"/>
      <c r="D90" s="189"/>
      <c r="E90" s="217"/>
      <c r="F90" s="189"/>
      <c r="G90" s="189"/>
      <c r="H90" s="189"/>
      <c r="I90" s="189"/>
      <c r="J90" s="189"/>
      <c r="L90" s="189"/>
      <c r="M90" s="189"/>
      <c r="N90" s="189"/>
      <c r="O90" s="189"/>
    </row>
    <row r="91" spans="1:15" ht="18.600000000000001" thickBot="1">
      <c r="A91" s="206" t="s">
        <v>162</v>
      </c>
      <c r="B91" s="189"/>
      <c r="C91" s="189"/>
      <c r="D91" s="189"/>
      <c r="E91" s="217"/>
      <c r="F91" s="206" t="s">
        <v>168</v>
      </c>
      <c r="G91" s="189"/>
      <c r="H91" s="189"/>
      <c r="I91" s="189"/>
      <c r="J91" s="189"/>
      <c r="L91" s="206" t="s">
        <v>188</v>
      </c>
      <c r="M91" s="189"/>
      <c r="N91" s="189"/>
      <c r="O91" s="189"/>
    </row>
    <row r="92" spans="1:15" ht="16.2" thickBot="1">
      <c r="A92" s="210" t="s">
        <v>113</v>
      </c>
      <c r="B92" s="196" t="s">
        <v>114</v>
      </c>
      <c r="C92" s="199" t="s">
        <v>112</v>
      </c>
      <c r="D92" s="199" t="s">
        <v>115</v>
      </c>
      <c r="E92" s="217"/>
      <c r="F92" s="210" t="s">
        <v>113</v>
      </c>
      <c r="G92" s="196" t="s">
        <v>114</v>
      </c>
      <c r="H92" s="199" t="s">
        <v>112</v>
      </c>
      <c r="I92" s="199" t="s">
        <v>115</v>
      </c>
      <c r="J92" s="189"/>
      <c r="L92" s="210" t="s">
        <v>113</v>
      </c>
      <c r="M92" s="196" t="s">
        <v>114</v>
      </c>
      <c r="N92" s="199" t="s">
        <v>112</v>
      </c>
      <c r="O92" s="199" t="s">
        <v>115</v>
      </c>
    </row>
    <row r="93" spans="1:15" ht="15.6">
      <c r="A93" s="261" t="s">
        <v>108</v>
      </c>
      <c r="B93" s="195">
        <v>3</v>
      </c>
      <c r="C93" s="201">
        <v>5</v>
      </c>
      <c r="D93" s="234">
        <f>B93*C93</f>
        <v>15</v>
      </c>
      <c r="E93" s="217"/>
      <c r="F93" s="261" t="s">
        <v>108</v>
      </c>
      <c r="G93" s="195">
        <v>3</v>
      </c>
      <c r="H93" s="201">
        <v>5</v>
      </c>
      <c r="I93" s="234">
        <f>G93*H93</f>
        <v>15</v>
      </c>
      <c r="J93" s="189"/>
      <c r="L93" s="261" t="s">
        <v>108</v>
      </c>
      <c r="M93" s="195">
        <v>3</v>
      </c>
      <c r="N93" s="201">
        <v>5</v>
      </c>
      <c r="O93" s="234">
        <f>M93*N93</f>
        <v>15</v>
      </c>
    </row>
    <row r="94" spans="1:15" ht="15.6">
      <c r="A94" s="258" t="s">
        <v>158</v>
      </c>
      <c r="B94" s="228">
        <v>6</v>
      </c>
      <c r="C94" s="222">
        <v>4</v>
      </c>
      <c r="D94" s="246">
        <f t="shared" ref="D94:D97" si="15">B94*C94</f>
        <v>24</v>
      </c>
      <c r="E94" s="217"/>
      <c r="F94" s="258" t="s">
        <v>158</v>
      </c>
      <c r="G94" s="228">
        <v>6</v>
      </c>
      <c r="H94" s="222">
        <v>4</v>
      </c>
      <c r="I94" s="246">
        <f t="shared" ref="I94:I97" si="16">G94*H94</f>
        <v>24</v>
      </c>
      <c r="J94" s="189"/>
      <c r="L94" s="258" t="s">
        <v>158</v>
      </c>
      <c r="M94" s="228">
        <v>5</v>
      </c>
      <c r="N94" s="222">
        <v>4</v>
      </c>
      <c r="O94" s="246">
        <f t="shared" ref="O94:O97" si="17">M94*N94</f>
        <v>20</v>
      </c>
    </row>
    <row r="95" spans="1:15" ht="15.6">
      <c r="A95" s="258" t="s">
        <v>110</v>
      </c>
      <c r="B95" s="228">
        <v>1</v>
      </c>
      <c r="C95" s="222">
        <v>3</v>
      </c>
      <c r="D95" s="246">
        <f t="shared" si="15"/>
        <v>3</v>
      </c>
      <c r="E95" s="217"/>
      <c r="F95" s="258" t="s">
        <v>110</v>
      </c>
      <c r="G95" s="228">
        <v>1</v>
      </c>
      <c r="H95" s="222">
        <v>3</v>
      </c>
      <c r="I95" s="246">
        <f t="shared" si="16"/>
        <v>3</v>
      </c>
      <c r="J95" s="189"/>
      <c r="L95" s="258" t="s">
        <v>110</v>
      </c>
      <c r="M95" s="228">
        <v>1</v>
      </c>
      <c r="N95" s="222">
        <v>3</v>
      </c>
      <c r="O95" s="246">
        <f t="shared" si="17"/>
        <v>3</v>
      </c>
    </row>
    <row r="96" spans="1:15" ht="15.6">
      <c r="A96" s="258" t="s">
        <v>111</v>
      </c>
      <c r="B96" s="228">
        <v>0</v>
      </c>
      <c r="C96" s="222">
        <v>2</v>
      </c>
      <c r="D96" s="246">
        <f t="shared" si="15"/>
        <v>0</v>
      </c>
      <c r="E96" s="217"/>
      <c r="F96" s="258" t="s">
        <v>111</v>
      </c>
      <c r="G96" s="228">
        <v>0</v>
      </c>
      <c r="H96" s="222">
        <v>2</v>
      </c>
      <c r="I96" s="246">
        <f t="shared" si="16"/>
        <v>0</v>
      </c>
      <c r="J96" s="189"/>
      <c r="L96" s="258" t="s">
        <v>111</v>
      </c>
      <c r="M96" s="228">
        <v>1</v>
      </c>
      <c r="N96" s="222">
        <v>2</v>
      </c>
      <c r="O96" s="246">
        <f t="shared" si="17"/>
        <v>2</v>
      </c>
    </row>
    <row r="97" spans="1:15" ht="15.6">
      <c r="A97" s="260" t="s">
        <v>153</v>
      </c>
      <c r="B97" s="228">
        <v>0</v>
      </c>
      <c r="C97" s="222">
        <v>1</v>
      </c>
      <c r="D97" s="246">
        <f t="shared" si="15"/>
        <v>0</v>
      </c>
      <c r="E97" s="217"/>
      <c r="F97" s="260" t="s">
        <v>153</v>
      </c>
      <c r="G97" s="228">
        <v>0</v>
      </c>
      <c r="H97" s="222">
        <v>1</v>
      </c>
      <c r="I97" s="246">
        <f t="shared" si="16"/>
        <v>0</v>
      </c>
      <c r="J97" s="189"/>
      <c r="L97" s="260" t="s">
        <v>153</v>
      </c>
      <c r="M97" s="228">
        <v>0</v>
      </c>
      <c r="N97" s="222">
        <v>1</v>
      </c>
      <c r="O97" s="246">
        <f t="shared" si="17"/>
        <v>0</v>
      </c>
    </row>
    <row r="98" spans="1:15" ht="16.2" thickBot="1">
      <c r="A98" s="200"/>
      <c r="B98" s="164">
        <f>B93+B94+B95+B96+B97</f>
        <v>10</v>
      </c>
      <c r="C98" s="240"/>
      <c r="D98" s="240">
        <f>D93+D94+D95+D96+D97</f>
        <v>42</v>
      </c>
      <c r="E98" s="217"/>
      <c r="F98" s="200"/>
      <c r="G98" s="164">
        <f>G93+G94+G95+G96+G97</f>
        <v>10</v>
      </c>
      <c r="H98" s="240"/>
      <c r="I98" s="240">
        <f>I93+I94+I95+I96+I97</f>
        <v>42</v>
      </c>
      <c r="J98" s="189"/>
      <c r="L98" s="200"/>
      <c r="M98" s="164">
        <f>M93+M94+M95+M96+M97</f>
        <v>10</v>
      </c>
      <c r="N98" s="240"/>
      <c r="O98" s="240">
        <f>O93+O94+O95+O96+O97</f>
        <v>40</v>
      </c>
    </row>
    <row r="99" spans="1:15" ht="15.6">
      <c r="A99" s="197"/>
      <c r="B99" s="198" t="s">
        <v>159</v>
      </c>
      <c r="C99" s="231"/>
      <c r="D99" s="245">
        <f>D98/B98</f>
        <v>4.2</v>
      </c>
      <c r="E99" s="217"/>
      <c r="F99" s="197"/>
      <c r="G99" s="198" t="s">
        <v>159</v>
      </c>
      <c r="H99" s="231"/>
      <c r="I99" s="245">
        <f>I98/G98</f>
        <v>4.2</v>
      </c>
      <c r="J99" s="189"/>
      <c r="L99" s="197"/>
      <c r="M99" s="198" t="s">
        <v>159</v>
      </c>
      <c r="N99" s="231"/>
      <c r="O99" s="245">
        <f>O98/M98</f>
        <v>4</v>
      </c>
    </row>
    <row r="100" spans="1:15" ht="16.2" thickBot="1">
      <c r="A100" s="208"/>
      <c r="B100" s="207" t="s">
        <v>116</v>
      </c>
      <c r="C100" s="225"/>
      <c r="D100" s="242">
        <f>D99/5*100</f>
        <v>84.000000000000014</v>
      </c>
      <c r="E100" s="217"/>
      <c r="F100" s="208"/>
      <c r="G100" s="207" t="s">
        <v>116</v>
      </c>
      <c r="H100" s="225"/>
      <c r="I100" s="242">
        <f>I99/5*100</f>
        <v>84.000000000000014</v>
      </c>
      <c r="J100" s="189"/>
      <c r="L100" s="208"/>
      <c r="M100" s="207" t="s">
        <v>116</v>
      </c>
      <c r="N100" s="225"/>
      <c r="O100" s="242">
        <f>O99/5*100</f>
        <v>80</v>
      </c>
    </row>
    <row r="101" spans="1:15" ht="18.600000000000001" thickBot="1">
      <c r="A101" s="235"/>
      <c r="B101" s="213"/>
      <c r="C101" s="213"/>
      <c r="D101" s="213"/>
      <c r="E101" s="217"/>
      <c r="F101" s="217"/>
      <c r="G101" s="217"/>
      <c r="L101" s="217"/>
      <c r="M101" s="217"/>
      <c r="N101" s="189"/>
      <c r="O101" s="189"/>
    </row>
    <row r="102" spans="1:15">
      <c r="A102" s="60"/>
      <c r="B102" s="279" t="s">
        <v>173</v>
      </c>
      <c r="C102" s="184"/>
      <c r="D102" s="186"/>
      <c r="E102" s="217"/>
      <c r="F102" s="60"/>
      <c r="G102" s="321" t="s">
        <v>179</v>
      </c>
      <c r="H102" s="184"/>
      <c r="I102" s="186"/>
      <c r="L102" s="60"/>
      <c r="M102" s="359" t="s">
        <v>189</v>
      </c>
      <c r="N102" s="184"/>
      <c r="O102" s="186"/>
    </row>
    <row r="103" spans="1:15">
      <c r="A103" s="190"/>
      <c r="B103" s="278" t="s">
        <v>120</v>
      </c>
      <c r="C103" s="216" t="s">
        <v>157</v>
      </c>
      <c r="D103" s="219" t="s">
        <v>9</v>
      </c>
      <c r="E103" s="217"/>
      <c r="F103" s="190"/>
      <c r="G103" s="319" t="s">
        <v>126</v>
      </c>
      <c r="H103" s="216" t="s">
        <v>157</v>
      </c>
      <c r="I103" s="219" t="s">
        <v>9</v>
      </c>
      <c r="L103" s="190"/>
      <c r="M103" s="357" t="s">
        <v>132</v>
      </c>
      <c r="N103" s="216" t="s">
        <v>157</v>
      </c>
      <c r="O103" s="219" t="s">
        <v>9</v>
      </c>
    </row>
    <row r="104" spans="1:15" ht="15" thickBot="1">
      <c r="A104" s="191" t="s">
        <v>4</v>
      </c>
      <c r="B104" s="277" t="s">
        <v>136</v>
      </c>
      <c r="C104" s="211"/>
      <c r="D104" s="218"/>
      <c r="E104" s="217"/>
      <c r="F104" s="262" t="s">
        <v>4</v>
      </c>
      <c r="G104" s="320" t="s">
        <v>142</v>
      </c>
      <c r="H104" s="211"/>
      <c r="I104" s="218"/>
      <c r="L104" s="262" t="s">
        <v>4</v>
      </c>
      <c r="M104" s="358" t="s">
        <v>147</v>
      </c>
      <c r="N104" s="211"/>
      <c r="O104" s="218"/>
    </row>
    <row r="105" spans="1:15">
      <c r="A105" s="192" t="s">
        <v>66</v>
      </c>
      <c r="B105" s="281" t="s">
        <v>107</v>
      </c>
      <c r="C105" s="215">
        <v>4</v>
      </c>
      <c r="D105" s="220">
        <f>C105/5*100</f>
        <v>80</v>
      </c>
      <c r="E105" s="217"/>
      <c r="F105" s="192" t="s">
        <v>66</v>
      </c>
      <c r="G105" s="324" t="s">
        <v>107</v>
      </c>
      <c r="H105" s="215">
        <v>4</v>
      </c>
      <c r="I105" s="220">
        <f>H105/5*100</f>
        <v>80</v>
      </c>
      <c r="L105" s="192" t="s">
        <v>66</v>
      </c>
      <c r="M105" s="362" t="s">
        <v>107</v>
      </c>
      <c r="N105" s="215">
        <v>4</v>
      </c>
      <c r="O105" s="220">
        <f>N105/5*100</f>
        <v>80</v>
      </c>
    </row>
    <row r="106" spans="1:15">
      <c r="A106" s="193" t="s">
        <v>67</v>
      </c>
      <c r="B106" s="280" t="s">
        <v>110</v>
      </c>
      <c r="C106" s="215">
        <v>3</v>
      </c>
      <c r="D106" s="220">
        <f t="shared" ref="D106:D114" si="18">C106/5*100</f>
        <v>60</v>
      </c>
      <c r="E106" s="217"/>
      <c r="F106" s="193" t="s">
        <v>67</v>
      </c>
      <c r="G106" s="322" t="s">
        <v>107</v>
      </c>
      <c r="H106" s="215">
        <v>4</v>
      </c>
      <c r="I106" s="220">
        <f t="shared" ref="I106:I114" si="19">H106/5*100</f>
        <v>80</v>
      </c>
      <c r="L106" s="193" t="s">
        <v>67</v>
      </c>
      <c r="M106" s="360" t="s">
        <v>110</v>
      </c>
      <c r="N106" s="215">
        <v>3</v>
      </c>
      <c r="O106" s="220">
        <f t="shared" ref="O106:O114" si="20">N106/5*100</f>
        <v>60</v>
      </c>
    </row>
    <row r="107" spans="1:15">
      <c r="A107" s="193" t="s">
        <v>70</v>
      </c>
      <c r="B107" s="280" t="s">
        <v>107</v>
      </c>
      <c r="C107" s="215">
        <v>4</v>
      </c>
      <c r="D107" s="220">
        <f t="shared" si="18"/>
        <v>80</v>
      </c>
      <c r="E107" s="217"/>
      <c r="F107" s="193" t="s">
        <v>70</v>
      </c>
      <c r="G107" s="322" t="s">
        <v>108</v>
      </c>
      <c r="H107" s="215">
        <v>5</v>
      </c>
      <c r="I107" s="220">
        <f t="shared" si="19"/>
        <v>100</v>
      </c>
      <c r="L107" s="193" t="s">
        <v>70</v>
      </c>
      <c r="M107" s="360" t="s">
        <v>108</v>
      </c>
      <c r="N107" s="215">
        <v>5</v>
      </c>
      <c r="O107" s="220">
        <f t="shared" si="20"/>
        <v>100</v>
      </c>
    </row>
    <row r="108" spans="1:15">
      <c r="A108" s="193" t="s">
        <v>72</v>
      </c>
      <c r="B108" s="280" t="s">
        <v>107</v>
      </c>
      <c r="C108" s="215">
        <v>4</v>
      </c>
      <c r="D108" s="220">
        <f t="shared" si="18"/>
        <v>80</v>
      </c>
      <c r="E108" s="217"/>
      <c r="F108" s="193" t="s">
        <v>72</v>
      </c>
      <c r="G108" s="322" t="s">
        <v>107</v>
      </c>
      <c r="H108" s="215">
        <v>4</v>
      </c>
      <c r="I108" s="220">
        <f t="shared" si="19"/>
        <v>80</v>
      </c>
      <c r="L108" s="193" t="s">
        <v>72</v>
      </c>
      <c r="M108" s="360" t="s">
        <v>107</v>
      </c>
      <c r="N108" s="215">
        <v>4</v>
      </c>
      <c r="O108" s="220">
        <f t="shared" si="20"/>
        <v>80</v>
      </c>
    </row>
    <row r="109" spans="1:15">
      <c r="A109" s="193" t="s">
        <v>74</v>
      </c>
      <c r="B109" s="280" t="s">
        <v>111</v>
      </c>
      <c r="C109" s="215">
        <v>2</v>
      </c>
      <c r="D109" s="188">
        <f t="shared" si="18"/>
        <v>40</v>
      </c>
      <c r="E109" s="217"/>
      <c r="F109" s="193" t="s">
        <v>74</v>
      </c>
      <c r="G109" s="322" t="s">
        <v>107</v>
      </c>
      <c r="H109" s="215">
        <v>4</v>
      </c>
      <c r="I109" s="220">
        <f t="shared" si="19"/>
        <v>80</v>
      </c>
      <c r="L109" s="193" t="s">
        <v>74</v>
      </c>
      <c r="M109" s="360" t="s">
        <v>107</v>
      </c>
      <c r="N109" s="215">
        <v>4</v>
      </c>
      <c r="O109" s="220">
        <f t="shared" si="20"/>
        <v>80</v>
      </c>
    </row>
    <row r="110" spans="1:15">
      <c r="A110" s="193" t="s">
        <v>76</v>
      </c>
      <c r="B110" s="280" t="s">
        <v>107</v>
      </c>
      <c r="C110" s="215">
        <v>4</v>
      </c>
      <c r="D110" s="220">
        <f t="shared" si="18"/>
        <v>80</v>
      </c>
      <c r="E110" s="217"/>
      <c r="F110" s="193" t="s">
        <v>76</v>
      </c>
      <c r="G110" s="322" t="s">
        <v>108</v>
      </c>
      <c r="H110" s="215">
        <v>5</v>
      </c>
      <c r="I110" s="220">
        <f t="shared" si="19"/>
        <v>100</v>
      </c>
      <c r="L110" s="193" t="s">
        <v>76</v>
      </c>
      <c r="M110" s="360" t="s">
        <v>108</v>
      </c>
      <c r="N110" s="215">
        <v>5</v>
      </c>
      <c r="O110" s="220">
        <f t="shared" si="20"/>
        <v>100</v>
      </c>
    </row>
    <row r="111" spans="1:15">
      <c r="A111" s="193" t="s">
        <v>78</v>
      </c>
      <c r="B111" s="280" t="s">
        <v>107</v>
      </c>
      <c r="C111" s="215">
        <v>4</v>
      </c>
      <c r="D111" s="220">
        <f t="shared" si="18"/>
        <v>80</v>
      </c>
      <c r="E111" s="217"/>
      <c r="F111" s="193" t="s">
        <v>78</v>
      </c>
      <c r="G111" s="322" t="s">
        <v>107</v>
      </c>
      <c r="H111" s="215">
        <v>4</v>
      </c>
      <c r="I111" s="220">
        <f t="shared" si="19"/>
        <v>80</v>
      </c>
      <c r="L111" s="193" t="s">
        <v>78</v>
      </c>
      <c r="M111" s="360" t="s">
        <v>107</v>
      </c>
      <c r="N111" s="215">
        <v>4</v>
      </c>
      <c r="O111" s="220">
        <f t="shared" si="20"/>
        <v>80</v>
      </c>
    </row>
    <row r="112" spans="1:15">
      <c r="A112" s="193" t="s">
        <v>79</v>
      </c>
      <c r="B112" s="280" t="s">
        <v>107</v>
      </c>
      <c r="C112" s="215">
        <v>4</v>
      </c>
      <c r="D112" s="220">
        <f t="shared" si="18"/>
        <v>80</v>
      </c>
      <c r="E112" s="217"/>
      <c r="F112" s="193" t="s">
        <v>79</v>
      </c>
      <c r="G112" s="322" t="s">
        <v>107</v>
      </c>
      <c r="H112" s="215">
        <v>4</v>
      </c>
      <c r="I112" s="220">
        <f t="shared" si="19"/>
        <v>80</v>
      </c>
      <c r="L112" s="193" t="s">
        <v>79</v>
      </c>
      <c r="M112" s="360" t="s">
        <v>108</v>
      </c>
      <c r="N112" s="215">
        <v>5</v>
      </c>
      <c r="O112" s="220">
        <f t="shared" si="20"/>
        <v>100</v>
      </c>
    </row>
    <row r="113" spans="1:15" ht="15" thickBot="1">
      <c r="A113" s="193" t="s">
        <v>82</v>
      </c>
      <c r="B113" s="283" t="s">
        <v>107</v>
      </c>
      <c r="C113" s="215">
        <v>4</v>
      </c>
      <c r="D113" s="220">
        <f t="shared" si="18"/>
        <v>80</v>
      </c>
      <c r="E113" s="217"/>
      <c r="F113" s="193" t="s">
        <v>82</v>
      </c>
      <c r="G113" s="325" t="s">
        <v>107</v>
      </c>
      <c r="H113" s="215">
        <v>4</v>
      </c>
      <c r="I113" s="220">
        <f t="shared" si="19"/>
        <v>80</v>
      </c>
      <c r="L113" s="193" t="s">
        <v>82</v>
      </c>
      <c r="M113" s="363" t="s">
        <v>110</v>
      </c>
      <c r="N113" s="215">
        <v>3</v>
      </c>
      <c r="O113" s="220">
        <f t="shared" si="20"/>
        <v>60</v>
      </c>
    </row>
    <row r="114" spans="1:15" ht="15" thickBot="1">
      <c r="A114" s="194" t="s">
        <v>84</v>
      </c>
      <c r="B114" s="282" t="s">
        <v>108</v>
      </c>
      <c r="C114" s="243">
        <v>5</v>
      </c>
      <c r="D114" s="220">
        <f t="shared" si="18"/>
        <v>100</v>
      </c>
      <c r="E114" s="217"/>
      <c r="F114" s="194" t="s">
        <v>84</v>
      </c>
      <c r="G114" s="323" t="s">
        <v>108</v>
      </c>
      <c r="H114" s="243">
        <v>5</v>
      </c>
      <c r="I114" s="220">
        <f t="shared" si="19"/>
        <v>100</v>
      </c>
      <c r="L114" s="194" t="s">
        <v>84</v>
      </c>
      <c r="M114" s="361" t="s">
        <v>108</v>
      </c>
      <c r="N114" s="243">
        <v>5</v>
      </c>
      <c r="O114" s="220">
        <f t="shared" si="20"/>
        <v>100</v>
      </c>
    </row>
    <row r="115" spans="1:15">
      <c r="A115" s="189"/>
      <c r="B115" s="189"/>
      <c r="C115" s="189"/>
      <c r="D115" s="189"/>
      <c r="E115" s="217"/>
      <c r="F115" s="189"/>
      <c r="G115" s="189"/>
      <c r="H115" s="189"/>
      <c r="I115" s="189"/>
      <c r="L115" s="189"/>
      <c r="M115" s="189"/>
      <c r="N115" s="189"/>
      <c r="O115" s="189"/>
    </row>
    <row r="116" spans="1:15" ht="18.600000000000001" thickBot="1">
      <c r="A116" s="206"/>
      <c r="B116" s="202"/>
      <c r="C116" s="202"/>
      <c r="D116" s="202"/>
      <c r="E116" s="217"/>
      <c r="F116" s="206"/>
      <c r="G116" s="202"/>
      <c r="H116" s="202"/>
      <c r="I116" s="202"/>
      <c r="L116" s="206"/>
      <c r="M116" s="202"/>
      <c r="N116" s="202"/>
      <c r="O116" s="202"/>
    </row>
    <row r="117" spans="1:15" ht="18.600000000000001" thickBot="1">
      <c r="A117" s="205" t="s">
        <v>109</v>
      </c>
      <c r="B117" s="254" t="s">
        <v>112</v>
      </c>
      <c r="C117" s="213"/>
      <c r="D117" s="213"/>
      <c r="E117" s="217"/>
      <c r="F117" s="205" t="s">
        <v>109</v>
      </c>
      <c r="G117" s="254" t="s">
        <v>112</v>
      </c>
      <c r="H117" s="213"/>
      <c r="I117" s="213"/>
      <c r="L117" s="205" t="s">
        <v>109</v>
      </c>
      <c r="M117" s="254" t="s">
        <v>112</v>
      </c>
      <c r="N117" s="213"/>
      <c r="O117" s="213"/>
    </row>
    <row r="118" spans="1:15">
      <c r="A118" s="233" t="s">
        <v>108</v>
      </c>
      <c r="B118" s="204">
        <v>5</v>
      </c>
      <c r="C118" s="214"/>
      <c r="D118" s="214"/>
      <c r="E118" s="217"/>
      <c r="F118" s="233" t="s">
        <v>108</v>
      </c>
      <c r="G118" s="204">
        <v>5</v>
      </c>
      <c r="H118" s="214"/>
      <c r="I118" s="214"/>
      <c r="L118" s="233" t="s">
        <v>108</v>
      </c>
      <c r="M118" s="204">
        <v>5</v>
      </c>
      <c r="N118" s="214"/>
      <c r="O118" s="214"/>
    </row>
    <row r="119" spans="1:15">
      <c r="A119" s="187" t="s">
        <v>107</v>
      </c>
      <c r="B119" s="255">
        <v>4</v>
      </c>
      <c r="C119" s="214"/>
      <c r="D119" s="214"/>
      <c r="E119" s="217"/>
      <c r="F119" s="187" t="s">
        <v>107</v>
      </c>
      <c r="G119" s="255">
        <v>4</v>
      </c>
      <c r="H119" s="214"/>
      <c r="I119" s="214"/>
      <c r="L119" s="187" t="s">
        <v>107</v>
      </c>
      <c r="M119" s="255">
        <v>4</v>
      </c>
      <c r="N119" s="214"/>
      <c r="O119" s="214"/>
    </row>
    <row r="120" spans="1:15">
      <c r="A120" s="256" t="s">
        <v>110</v>
      </c>
      <c r="B120" s="255">
        <v>3</v>
      </c>
      <c r="C120" s="214"/>
      <c r="D120" s="214"/>
      <c r="E120" s="217"/>
      <c r="F120" s="256" t="s">
        <v>110</v>
      </c>
      <c r="G120" s="255">
        <v>3</v>
      </c>
      <c r="H120" s="214"/>
      <c r="I120" s="214"/>
      <c r="L120" s="256" t="s">
        <v>110</v>
      </c>
      <c r="M120" s="255">
        <v>3</v>
      </c>
      <c r="N120" s="214"/>
      <c r="O120" s="214"/>
    </row>
    <row r="121" spans="1:15">
      <c r="A121" s="230" t="s">
        <v>111</v>
      </c>
      <c r="B121" s="255">
        <v>2</v>
      </c>
      <c r="C121" s="214"/>
      <c r="D121" s="214"/>
      <c r="E121" s="217"/>
      <c r="F121" s="230" t="s">
        <v>111</v>
      </c>
      <c r="G121" s="255">
        <v>2</v>
      </c>
      <c r="H121" s="214"/>
      <c r="I121" s="214"/>
      <c r="L121" s="230" t="s">
        <v>111</v>
      </c>
      <c r="M121" s="255">
        <v>2</v>
      </c>
      <c r="N121" s="214"/>
      <c r="O121" s="214"/>
    </row>
    <row r="122" spans="1:15" ht="15" thickBot="1">
      <c r="A122" s="212" t="s">
        <v>153</v>
      </c>
      <c r="B122" s="203">
        <v>1</v>
      </c>
      <c r="C122" s="214"/>
      <c r="D122" s="214"/>
      <c r="E122" s="217"/>
      <c r="F122" s="212" t="s">
        <v>153</v>
      </c>
      <c r="G122" s="203">
        <v>1</v>
      </c>
      <c r="H122" s="214"/>
      <c r="I122" s="214"/>
      <c r="L122" s="212" t="s">
        <v>153</v>
      </c>
      <c r="M122" s="203">
        <v>1</v>
      </c>
      <c r="N122" s="214"/>
      <c r="O122" s="214"/>
    </row>
    <row r="123" spans="1:15">
      <c r="A123" s="189"/>
      <c r="B123" s="189"/>
      <c r="C123" s="189"/>
      <c r="D123" s="189"/>
      <c r="E123" s="217"/>
      <c r="F123" s="189"/>
      <c r="G123" s="189"/>
      <c r="H123" s="189"/>
      <c r="I123" s="189"/>
      <c r="L123" s="189"/>
      <c r="M123" s="189"/>
      <c r="N123" s="189"/>
      <c r="O123" s="189"/>
    </row>
    <row r="124" spans="1:15" ht="18.600000000000001" thickBot="1">
      <c r="A124" s="206" t="s">
        <v>163</v>
      </c>
      <c r="B124" s="189"/>
      <c r="C124" s="189"/>
      <c r="D124" s="189"/>
      <c r="E124" s="217"/>
      <c r="F124" s="206" t="s">
        <v>169</v>
      </c>
      <c r="G124" s="189"/>
      <c r="H124" s="189"/>
      <c r="I124" s="189"/>
      <c r="L124" s="206" t="s">
        <v>190</v>
      </c>
      <c r="M124" s="189"/>
      <c r="N124" s="189"/>
      <c r="O124" s="189"/>
    </row>
    <row r="125" spans="1:15" ht="16.2" thickBot="1">
      <c r="A125" s="210" t="s">
        <v>113</v>
      </c>
      <c r="B125" s="196" t="s">
        <v>114</v>
      </c>
      <c r="C125" s="199" t="s">
        <v>112</v>
      </c>
      <c r="D125" s="199" t="s">
        <v>115</v>
      </c>
      <c r="E125" s="217"/>
      <c r="F125" s="210" t="s">
        <v>113</v>
      </c>
      <c r="G125" s="196" t="s">
        <v>114</v>
      </c>
      <c r="H125" s="199" t="s">
        <v>112</v>
      </c>
      <c r="I125" s="199" t="s">
        <v>115</v>
      </c>
      <c r="L125" s="210" t="s">
        <v>113</v>
      </c>
      <c r="M125" s="196" t="s">
        <v>114</v>
      </c>
      <c r="N125" s="199" t="s">
        <v>112</v>
      </c>
      <c r="O125" s="199" t="s">
        <v>115</v>
      </c>
    </row>
    <row r="126" spans="1:15" ht="15.6">
      <c r="A126" s="261" t="s">
        <v>108</v>
      </c>
      <c r="B126" s="195">
        <v>1</v>
      </c>
      <c r="C126" s="201">
        <v>5</v>
      </c>
      <c r="D126" s="234">
        <f>B126*C126</f>
        <v>5</v>
      </c>
      <c r="E126" s="217"/>
      <c r="F126" s="261" t="s">
        <v>108</v>
      </c>
      <c r="G126" s="195">
        <v>3</v>
      </c>
      <c r="H126" s="201">
        <v>5</v>
      </c>
      <c r="I126" s="234">
        <f>G126*H126</f>
        <v>15</v>
      </c>
      <c r="L126" s="261" t="s">
        <v>108</v>
      </c>
      <c r="M126" s="195">
        <v>4</v>
      </c>
      <c r="N126" s="201">
        <v>5</v>
      </c>
      <c r="O126" s="234">
        <f>M126*N126</f>
        <v>20</v>
      </c>
    </row>
    <row r="127" spans="1:15" ht="15.6">
      <c r="A127" s="258" t="s">
        <v>158</v>
      </c>
      <c r="B127" s="228">
        <v>7</v>
      </c>
      <c r="C127" s="222">
        <v>4</v>
      </c>
      <c r="D127" s="246">
        <f t="shared" ref="D127:D130" si="21">B127*C127</f>
        <v>28</v>
      </c>
      <c r="E127" s="217"/>
      <c r="F127" s="258" t="s">
        <v>158</v>
      </c>
      <c r="G127" s="228">
        <v>7</v>
      </c>
      <c r="H127" s="222">
        <v>4</v>
      </c>
      <c r="I127" s="246">
        <f t="shared" ref="I127:I130" si="22">G127*H127</f>
        <v>28</v>
      </c>
      <c r="L127" s="258" t="s">
        <v>158</v>
      </c>
      <c r="M127" s="228">
        <v>4</v>
      </c>
      <c r="N127" s="222">
        <v>4</v>
      </c>
      <c r="O127" s="246">
        <f t="shared" ref="O127:O130" si="23">M127*N127</f>
        <v>16</v>
      </c>
    </row>
    <row r="128" spans="1:15" ht="15.6">
      <c r="A128" s="258" t="s">
        <v>110</v>
      </c>
      <c r="B128" s="228">
        <v>1</v>
      </c>
      <c r="C128" s="222">
        <v>3</v>
      </c>
      <c r="D128" s="246">
        <f t="shared" si="21"/>
        <v>3</v>
      </c>
      <c r="E128" s="217"/>
      <c r="F128" s="258" t="s">
        <v>110</v>
      </c>
      <c r="G128" s="228">
        <v>0</v>
      </c>
      <c r="H128" s="222">
        <v>3</v>
      </c>
      <c r="I128" s="246">
        <f t="shared" si="22"/>
        <v>0</v>
      </c>
      <c r="L128" s="258" t="s">
        <v>110</v>
      </c>
      <c r="M128" s="228">
        <v>2</v>
      </c>
      <c r="N128" s="222">
        <v>3</v>
      </c>
      <c r="O128" s="246">
        <f t="shared" si="23"/>
        <v>6</v>
      </c>
    </row>
    <row r="129" spans="1:15" ht="15.6">
      <c r="A129" s="258" t="s">
        <v>111</v>
      </c>
      <c r="B129" s="228">
        <v>1</v>
      </c>
      <c r="C129" s="222">
        <v>2</v>
      </c>
      <c r="D129" s="246">
        <f t="shared" si="21"/>
        <v>2</v>
      </c>
      <c r="E129" s="217"/>
      <c r="F129" s="258" t="s">
        <v>111</v>
      </c>
      <c r="G129" s="228">
        <v>0</v>
      </c>
      <c r="H129" s="222">
        <v>2</v>
      </c>
      <c r="I129" s="246">
        <f t="shared" si="22"/>
        <v>0</v>
      </c>
      <c r="L129" s="258" t="s">
        <v>111</v>
      </c>
      <c r="M129" s="228">
        <v>0</v>
      </c>
      <c r="N129" s="222">
        <v>2</v>
      </c>
      <c r="O129" s="246">
        <f t="shared" si="23"/>
        <v>0</v>
      </c>
    </row>
    <row r="130" spans="1:15" ht="15.6">
      <c r="A130" s="260" t="s">
        <v>153</v>
      </c>
      <c r="B130" s="228">
        <v>0</v>
      </c>
      <c r="C130" s="222">
        <v>1</v>
      </c>
      <c r="D130" s="246">
        <f t="shared" si="21"/>
        <v>0</v>
      </c>
      <c r="E130" s="217"/>
      <c r="F130" s="260" t="s">
        <v>153</v>
      </c>
      <c r="G130" s="228">
        <v>0</v>
      </c>
      <c r="H130" s="222">
        <v>1</v>
      </c>
      <c r="I130" s="246">
        <f t="shared" si="22"/>
        <v>0</v>
      </c>
      <c r="L130" s="260" t="s">
        <v>153</v>
      </c>
      <c r="M130" s="228">
        <v>0</v>
      </c>
      <c r="N130" s="222">
        <v>1</v>
      </c>
      <c r="O130" s="246">
        <f t="shared" si="23"/>
        <v>0</v>
      </c>
    </row>
    <row r="131" spans="1:15" ht="16.2" thickBot="1">
      <c r="A131" s="200"/>
      <c r="B131" s="164">
        <f>B126+B127+B128+B129+B130</f>
        <v>10</v>
      </c>
      <c r="C131" s="240"/>
      <c r="D131" s="240">
        <f>D126+D127+D128+D129+D130</f>
        <v>38</v>
      </c>
      <c r="E131" s="217"/>
      <c r="F131" s="200"/>
      <c r="G131" s="164">
        <f>G126+G127+G128+G129+G130</f>
        <v>10</v>
      </c>
      <c r="H131" s="240"/>
      <c r="I131" s="240">
        <f>I126+I127+I128+I129+I130</f>
        <v>43</v>
      </c>
      <c r="L131" s="200"/>
      <c r="M131" s="164">
        <f>M126+M127+M128+M129+M130</f>
        <v>10</v>
      </c>
      <c r="N131" s="240"/>
      <c r="O131" s="240">
        <f>O126+O127+O128+O129+O130</f>
        <v>42</v>
      </c>
    </row>
    <row r="132" spans="1:15" ht="15.6">
      <c r="A132" s="197"/>
      <c r="B132" s="198" t="s">
        <v>159</v>
      </c>
      <c r="C132" s="231"/>
      <c r="D132" s="245">
        <f>D131/B131</f>
        <v>3.8</v>
      </c>
      <c r="E132" s="217"/>
      <c r="F132" s="197"/>
      <c r="G132" s="198" t="s">
        <v>159</v>
      </c>
      <c r="H132" s="231"/>
      <c r="I132" s="245">
        <f>I131/G131</f>
        <v>4.3</v>
      </c>
      <c r="L132" s="197"/>
      <c r="M132" s="198" t="s">
        <v>159</v>
      </c>
      <c r="N132" s="231"/>
      <c r="O132" s="245">
        <f>O131/M131</f>
        <v>4.2</v>
      </c>
    </row>
    <row r="133" spans="1:15" ht="16.2" thickBot="1">
      <c r="A133" s="208"/>
      <c r="B133" s="207" t="s">
        <v>116</v>
      </c>
      <c r="C133" s="225"/>
      <c r="D133" s="242">
        <f>D132/5*100</f>
        <v>76</v>
      </c>
      <c r="E133" s="217"/>
      <c r="F133" s="208"/>
      <c r="G133" s="207" t="s">
        <v>116</v>
      </c>
      <c r="H133" s="225"/>
      <c r="I133" s="242">
        <f>I132/5*100</f>
        <v>86</v>
      </c>
      <c r="L133" s="208"/>
      <c r="M133" s="207" t="s">
        <v>116</v>
      </c>
      <c r="N133" s="225"/>
      <c r="O133" s="242">
        <f>O132/5*100</f>
        <v>84.000000000000014</v>
      </c>
    </row>
    <row r="134" spans="1:15">
      <c r="A134" s="168"/>
      <c r="B134" s="226"/>
      <c r="C134" s="232"/>
      <c r="D134" s="232"/>
      <c r="E134" s="217"/>
      <c r="F134" s="217"/>
      <c r="G134" s="217"/>
      <c r="L134" s="217"/>
      <c r="M134" s="217"/>
      <c r="N134" s="189"/>
      <c r="O134" s="189"/>
    </row>
    <row r="135" spans="1:15" ht="15" thickBot="1">
      <c r="A135" s="168"/>
      <c r="B135" s="226"/>
      <c r="C135" s="232"/>
      <c r="D135" s="232"/>
      <c r="E135" s="217"/>
      <c r="F135" s="217"/>
      <c r="G135" s="217"/>
      <c r="L135" s="217"/>
      <c r="M135" s="217"/>
      <c r="N135" s="189"/>
      <c r="O135" s="189"/>
    </row>
    <row r="136" spans="1:15">
      <c r="A136" s="60"/>
      <c r="B136" s="286" t="s">
        <v>174</v>
      </c>
      <c r="C136" s="184"/>
      <c r="D136" s="186"/>
      <c r="E136" s="217"/>
      <c r="F136" s="60"/>
      <c r="G136" s="328" t="s">
        <v>181</v>
      </c>
      <c r="H136" s="184"/>
      <c r="I136" s="186"/>
      <c r="L136" s="60"/>
      <c r="M136" s="366" t="s">
        <v>191</v>
      </c>
      <c r="N136" s="184"/>
      <c r="O136" s="186"/>
    </row>
    <row r="137" spans="1:15">
      <c r="A137" s="190"/>
      <c r="B137" s="284" t="s">
        <v>121</v>
      </c>
      <c r="C137" s="216" t="s">
        <v>157</v>
      </c>
      <c r="D137" s="219" t="s">
        <v>9</v>
      </c>
      <c r="E137" s="217"/>
      <c r="F137" s="190"/>
      <c r="G137" s="326" t="s">
        <v>127</v>
      </c>
      <c r="H137" s="216" t="s">
        <v>157</v>
      </c>
      <c r="I137" s="219" t="s">
        <v>9</v>
      </c>
      <c r="L137" s="190"/>
      <c r="M137" s="364" t="s">
        <v>133</v>
      </c>
      <c r="N137" s="216" t="s">
        <v>157</v>
      </c>
      <c r="O137" s="219" t="s">
        <v>9</v>
      </c>
    </row>
    <row r="138" spans="1:15" ht="15" thickBot="1">
      <c r="A138" s="191" t="s">
        <v>4</v>
      </c>
      <c r="B138" s="285" t="s">
        <v>137</v>
      </c>
      <c r="C138" s="211"/>
      <c r="D138" s="218"/>
      <c r="E138" s="217"/>
      <c r="F138" s="262" t="s">
        <v>4</v>
      </c>
      <c r="G138" s="327" t="s">
        <v>143</v>
      </c>
      <c r="H138" s="211"/>
      <c r="I138" s="218"/>
      <c r="L138" s="262" t="s">
        <v>4</v>
      </c>
      <c r="M138" s="365" t="s">
        <v>148</v>
      </c>
      <c r="N138" s="211"/>
      <c r="O138" s="218"/>
    </row>
    <row r="139" spans="1:15">
      <c r="A139" s="192" t="s">
        <v>66</v>
      </c>
      <c r="B139" s="290" t="s">
        <v>107</v>
      </c>
      <c r="C139" s="215">
        <v>4</v>
      </c>
      <c r="D139" s="220">
        <f>C139/5*100</f>
        <v>80</v>
      </c>
      <c r="E139" s="217"/>
      <c r="F139" s="192" t="s">
        <v>66</v>
      </c>
      <c r="G139" s="331" t="s">
        <v>107</v>
      </c>
      <c r="H139" s="215">
        <v>4</v>
      </c>
      <c r="I139" s="220">
        <f>H139/5*100</f>
        <v>80</v>
      </c>
      <c r="L139" s="192" t="s">
        <v>66</v>
      </c>
      <c r="M139" s="376" t="s">
        <v>111</v>
      </c>
      <c r="N139" s="215">
        <v>2</v>
      </c>
      <c r="O139" s="188">
        <f>N139/5*100</f>
        <v>40</v>
      </c>
    </row>
    <row r="140" spans="1:15">
      <c r="A140" s="193" t="s">
        <v>67</v>
      </c>
      <c r="B140" s="287" t="s">
        <v>107</v>
      </c>
      <c r="C140" s="215">
        <v>4</v>
      </c>
      <c r="D140" s="220">
        <f t="shared" ref="D140:D148" si="24">C140/5*100</f>
        <v>80</v>
      </c>
      <c r="E140" s="217"/>
      <c r="F140" s="193" t="s">
        <v>67</v>
      </c>
      <c r="G140" s="329" t="s">
        <v>107</v>
      </c>
      <c r="H140" s="215">
        <v>4</v>
      </c>
      <c r="I140" s="220">
        <f t="shared" ref="I140:I148" si="25">H140/5*100</f>
        <v>80</v>
      </c>
      <c r="L140" s="193" t="s">
        <v>67</v>
      </c>
      <c r="M140" s="374" t="s">
        <v>107</v>
      </c>
      <c r="N140" s="215">
        <v>4</v>
      </c>
      <c r="O140" s="220">
        <f t="shared" ref="O140:O148" si="26">N140/5*100</f>
        <v>80</v>
      </c>
    </row>
    <row r="141" spans="1:15">
      <c r="A141" s="193" t="s">
        <v>70</v>
      </c>
      <c r="B141" s="287" t="s">
        <v>108</v>
      </c>
      <c r="C141" s="215">
        <v>5</v>
      </c>
      <c r="D141" s="220">
        <f t="shared" si="24"/>
        <v>100</v>
      </c>
      <c r="E141" s="217"/>
      <c r="F141" s="193" t="s">
        <v>70</v>
      </c>
      <c r="G141" s="329" t="s">
        <v>108</v>
      </c>
      <c r="H141" s="215">
        <v>5</v>
      </c>
      <c r="I141" s="220">
        <f t="shared" si="25"/>
        <v>100</v>
      </c>
      <c r="L141" s="193" t="s">
        <v>70</v>
      </c>
      <c r="M141" s="374" t="s">
        <v>108</v>
      </c>
      <c r="N141" s="215">
        <v>5</v>
      </c>
      <c r="O141" s="220">
        <f t="shared" si="26"/>
        <v>100</v>
      </c>
    </row>
    <row r="142" spans="1:15">
      <c r="A142" s="193" t="s">
        <v>72</v>
      </c>
      <c r="B142" s="287" t="s">
        <v>110</v>
      </c>
      <c r="C142" s="215">
        <v>3</v>
      </c>
      <c r="D142" s="220">
        <f t="shared" si="24"/>
        <v>60</v>
      </c>
      <c r="E142" s="217"/>
      <c r="F142" s="193" t="s">
        <v>72</v>
      </c>
      <c r="G142" s="329" t="s">
        <v>110</v>
      </c>
      <c r="H142" s="215">
        <v>3</v>
      </c>
      <c r="I142" s="220">
        <f t="shared" si="25"/>
        <v>60</v>
      </c>
      <c r="L142" s="193" t="s">
        <v>72</v>
      </c>
      <c r="M142" s="374" t="s">
        <v>110</v>
      </c>
      <c r="N142" s="215">
        <v>3</v>
      </c>
      <c r="O142" s="220">
        <f t="shared" si="26"/>
        <v>60</v>
      </c>
    </row>
    <row r="143" spans="1:15">
      <c r="A143" s="193" t="s">
        <v>74</v>
      </c>
      <c r="B143" s="287" t="s">
        <v>107</v>
      </c>
      <c r="C143" s="215">
        <v>4</v>
      </c>
      <c r="D143" s="220">
        <f t="shared" si="24"/>
        <v>80</v>
      </c>
      <c r="E143" s="217"/>
      <c r="F143" s="193" t="s">
        <v>74</v>
      </c>
      <c r="G143" s="329" t="s">
        <v>107</v>
      </c>
      <c r="H143" s="215">
        <v>4</v>
      </c>
      <c r="I143" s="220">
        <f t="shared" si="25"/>
        <v>80</v>
      </c>
      <c r="L143" s="193" t="s">
        <v>74</v>
      </c>
      <c r="M143" s="374" t="s">
        <v>110</v>
      </c>
      <c r="N143" s="215">
        <v>3</v>
      </c>
      <c r="O143" s="220">
        <f t="shared" si="26"/>
        <v>60</v>
      </c>
    </row>
    <row r="144" spans="1:15">
      <c r="A144" s="193" t="s">
        <v>76</v>
      </c>
      <c r="B144" s="287" t="s">
        <v>107</v>
      </c>
      <c r="C144" s="215">
        <v>4</v>
      </c>
      <c r="D144" s="220">
        <f t="shared" si="24"/>
        <v>80</v>
      </c>
      <c r="E144" s="217"/>
      <c r="F144" s="193" t="s">
        <v>76</v>
      </c>
      <c r="G144" s="329" t="s">
        <v>108</v>
      </c>
      <c r="H144" s="215">
        <v>5</v>
      </c>
      <c r="I144" s="220">
        <f t="shared" si="25"/>
        <v>100</v>
      </c>
      <c r="L144" s="193" t="s">
        <v>76</v>
      </c>
      <c r="M144" s="374" t="s">
        <v>108</v>
      </c>
      <c r="N144" s="215">
        <v>5</v>
      </c>
      <c r="O144" s="220">
        <f t="shared" si="26"/>
        <v>100</v>
      </c>
    </row>
    <row r="145" spans="1:15">
      <c r="A145" s="193" t="s">
        <v>78</v>
      </c>
      <c r="B145" s="287" t="s">
        <v>107</v>
      </c>
      <c r="C145" s="215">
        <v>4</v>
      </c>
      <c r="D145" s="220">
        <f t="shared" si="24"/>
        <v>80</v>
      </c>
      <c r="E145" s="217"/>
      <c r="F145" s="193" t="s">
        <v>78</v>
      </c>
      <c r="G145" s="329" t="s">
        <v>107</v>
      </c>
      <c r="H145" s="215">
        <v>4</v>
      </c>
      <c r="I145" s="220">
        <f t="shared" si="25"/>
        <v>80</v>
      </c>
      <c r="L145" s="193" t="s">
        <v>78</v>
      </c>
      <c r="M145" s="374" t="s">
        <v>110</v>
      </c>
      <c r="N145" s="215">
        <v>3</v>
      </c>
      <c r="O145" s="220">
        <f t="shared" si="26"/>
        <v>60</v>
      </c>
    </row>
    <row r="146" spans="1:15">
      <c r="A146" s="193" t="s">
        <v>79</v>
      </c>
      <c r="B146" s="287" t="s">
        <v>110</v>
      </c>
      <c r="C146" s="215">
        <v>3</v>
      </c>
      <c r="D146" s="220">
        <f t="shared" si="24"/>
        <v>60</v>
      </c>
      <c r="E146" s="217"/>
      <c r="F146" s="193" t="s">
        <v>79</v>
      </c>
      <c r="G146" s="329" t="s">
        <v>108</v>
      </c>
      <c r="H146" s="215">
        <v>5</v>
      </c>
      <c r="I146" s="220">
        <f t="shared" si="25"/>
        <v>100</v>
      </c>
      <c r="L146" s="193" t="s">
        <v>79</v>
      </c>
      <c r="M146" s="374" t="s">
        <v>107</v>
      </c>
      <c r="N146" s="215">
        <v>4</v>
      </c>
      <c r="O146" s="220">
        <f t="shared" si="26"/>
        <v>80</v>
      </c>
    </row>
    <row r="147" spans="1:15" ht="15" thickBot="1">
      <c r="A147" s="193" t="s">
        <v>82</v>
      </c>
      <c r="B147" s="289" t="s">
        <v>107</v>
      </c>
      <c r="C147" s="215">
        <v>4</v>
      </c>
      <c r="D147" s="220">
        <f t="shared" si="24"/>
        <v>80</v>
      </c>
      <c r="E147" s="217"/>
      <c r="F147" s="193" t="s">
        <v>82</v>
      </c>
      <c r="G147" s="332" t="s">
        <v>107</v>
      </c>
      <c r="H147" s="215">
        <v>4</v>
      </c>
      <c r="I147" s="220">
        <f t="shared" si="25"/>
        <v>80</v>
      </c>
      <c r="L147" s="193" t="s">
        <v>82</v>
      </c>
      <c r="M147" s="377" t="s">
        <v>110</v>
      </c>
      <c r="N147" s="215">
        <v>3</v>
      </c>
      <c r="O147" s="220">
        <f t="shared" si="26"/>
        <v>60</v>
      </c>
    </row>
    <row r="148" spans="1:15" ht="15" thickBot="1">
      <c r="A148" s="194" t="s">
        <v>84</v>
      </c>
      <c r="B148" s="288" t="s">
        <v>108</v>
      </c>
      <c r="C148" s="243">
        <v>5</v>
      </c>
      <c r="D148" s="220">
        <f t="shared" si="24"/>
        <v>100</v>
      </c>
      <c r="E148" s="217"/>
      <c r="F148" s="194" t="s">
        <v>84</v>
      </c>
      <c r="G148" s="330" t="s">
        <v>108</v>
      </c>
      <c r="H148" s="243">
        <v>5</v>
      </c>
      <c r="I148" s="220">
        <f t="shared" si="25"/>
        <v>100</v>
      </c>
      <c r="L148" s="194" t="s">
        <v>84</v>
      </c>
      <c r="M148" s="375" t="s">
        <v>108</v>
      </c>
      <c r="N148" s="243">
        <v>5</v>
      </c>
      <c r="O148" s="220">
        <f t="shared" si="26"/>
        <v>100</v>
      </c>
    </row>
    <row r="149" spans="1:15">
      <c r="A149" s="189"/>
      <c r="B149" s="189"/>
      <c r="C149" s="189"/>
      <c r="D149" s="189"/>
      <c r="E149" s="217"/>
      <c r="F149" s="189"/>
      <c r="G149" s="189"/>
      <c r="H149" s="189"/>
      <c r="I149" s="189"/>
      <c r="L149" s="189"/>
      <c r="M149" s="189"/>
      <c r="N149" s="189"/>
      <c r="O149" s="189"/>
    </row>
    <row r="150" spans="1:15" ht="18.600000000000001" thickBot="1">
      <c r="A150" s="206"/>
      <c r="B150" s="202"/>
      <c r="C150" s="202"/>
      <c r="D150" s="202"/>
      <c r="E150" s="217"/>
      <c r="F150" s="206"/>
      <c r="G150" s="202"/>
      <c r="H150" s="202"/>
      <c r="I150" s="202"/>
      <c r="L150" s="206"/>
      <c r="M150" s="202"/>
      <c r="N150" s="202"/>
      <c r="O150" s="202"/>
    </row>
    <row r="151" spans="1:15" ht="18.600000000000001" thickBot="1">
      <c r="A151" s="205" t="s">
        <v>109</v>
      </c>
      <c r="B151" s="254" t="s">
        <v>112</v>
      </c>
      <c r="C151" s="213"/>
      <c r="D151" s="213"/>
      <c r="E151" s="217"/>
      <c r="F151" s="205" t="s">
        <v>109</v>
      </c>
      <c r="G151" s="254" t="s">
        <v>112</v>
      </c>
      <c r="H151" s="213"/>
      <c r="I151" s="213"/>
      <c r="L151" s="205" t="s">
        <v>109</v>
      </c>
      <c r="M151" s="254" t="s">
        <v>112</v>
      </c>
      <c r="N151" s="213"/>
      <c r="O151" s="213"/>
    </row>
    <row r="152" spans="1:15">
      <c r="A152" s="233" t="s">
        <v>108</v>
      </c>
      <c r="B152" s="204">
        <v>5</v>
      </c>
      <c r="C152" s="214"/>
      <c r="D152" s="214"/>
      <c r="E152" s="217"/>
      <c r="F152" s="233" t="s">
        <v>108</v>
      </c>
      <c r="G152" s="204">
        <v>5</v>
      </c>
      <c r="H152" s="214"/>
      <c r="I152" s="214"/>
      <c r="L152" s="233" t="s">
        <v>108</v>
      </c>
      <c r="M152" s="204">
        <v>5</v>
      </c>
      <c r="N152" s="214"/>
      <c r="O152" s="214"/>
    </row>
    <row r="153" spans="1:15">
      <c r="A153" s="187" t="s">
        <v>107</v>
      </c>
      <c r="B153" s="255">
        <v>4</v>
      </c>
      <c r="C153" s="214"/>
      <c r="D153" s="214"/>
      <c r="E153" s="217"/>
      <c r="F153" s="187" t="s">
        <v>107</v>
      </c>
      <c r="G153" s="255">
        <v>4</v>
      </c>
      <c r="H153" s="214"/>
      <c r="I153" s="214"/>
      <c r="L153" s="187" t="s">
        <v>107</v>
      </c>
      <c r="M153" s="255">
        <v>4</v>
      </c>
      <c r="N153" s="214"/>
      <c r="O153" s="214"/>
    </row>
    <row r="154" spans="1:15">
      <c r="A154" s="256" t="s">
        <v>110</v>
      </c>
      <c r="B154" s="255">
        <v>3</v>
      </c>
      <c r="C154" s="214"/>
      <c r="D154" s="214"/>
      <c r="E154" s="217"/>
      <c r="F154" s="256" t="s">
        <v>110</v>
      </c>
      <c r="G154" s="255">
        <v>3</v>
      </c>
      <c r="H154" s="214"/>
      <c r="I154" s="214"/>
      <c r="L154" s="256" t="s">
        <v>110</v>
      </c>
      <c r="M154" s="255">
        <v>3</v>
      </c>
      <c r="N154" s="214"/>
      <c r="O154" s="214"/>
    </row>
    <row r="155" spans="1:15">
      <c r="A155" s="230" t="s">
        <v>111</v>
      </c>
      <c r="B155" s="255">
        <v>2</v>
      </c>
      <c r="C155" s="214"/>
      <c r="D155" s="214"/>
      <c r="E155" s="217"/>
      <c r="F155" s="230" t="s">
        <v>111</v>
      </c>
      <c r="G155" s="255">
        <v>2</v>
      </c>
      <c r="H155" s="214"/>
      <c r="I155" s="214"/>
      <c r="L155" s="230" t="s">
        <v>111</v>
      </c>
      <c r="M155" s="255">
        <v>2</v>
      </c>
      <c r="N155" s="214"/>
      <c r="O155" s="214"/>
    </row>
    <row r="156" spans="1:15" ht="15" thickBot="1">
      <c r="A156" s="212" t="s">
        <v>153</v>
      </c>
      <c r="B156" s="203">
        <v>1</v>
      </c>
      <c r="C156" s="214"/>
      <c r="D156" s="214"/>
      <c r="E156" s="217"/>
      <c r="F156" s="212" t="s">
        <v>153</v>
      </c>
      <c r="G156" s="203">
        <v>1</v>
      </c>
      <c r="H156" s="214"/>
      <c r="I156" s="214"/>
      <c r="L156" s="212" t="s">
        <v>153</v>
      </c>
      <c r="M156" s="203">
        <v>1</v>
      </c>
      <c r="N156" s="214"/>
      <c r="O156" s="214"/>
    </row>
    <row r="157" spans="1:15">
      <c r="A157" s="189"/>
      <c r="B157" s="189"/>
      <c r="C157" s="189"/>
      <c r="D157" s="189"/>
      <c r="E157" s="217"/>
      <c r="F157" s="189"/>
      <c r="G157" s="189"/>
      <c r="H157" s="189"/>
      <c r="I157" s="189"/>
      <c r="L157" s="189"/>
      <c r="M157" s="189"/>
      <c r="N157" s="189"/>
      <c r="O157" s="189"/>
    </row>
    <row r="158" spans="1:15" ht="18.600000000000001" thickBot="1">
      <c r="A158" s="206" t="s">
        <v>164</v>
      </c>
      <c r="B158" s="189"/>
      <c r="C158" s="189"/>
      <c r="D158" s="189"/>
      <c r="E158" s="217"/>
      <c r="F158" s="206" t="s">
        <v>180</v>
      </c>
      <c r="G158" s="189"/>
      <c r="H158" s="189"/>
      <c r="I158" s="189"/>
      <c r="L158" s="206" t="s">
        <v>192</v>
      </c>
      <c r="M158" s="189"/>
      <c r="N158" s="189"/>
      <c r="O158" s="189"/>
    </row>
    <row r="159" spans="1:15" ht="16.2" thickBot="1">
      <c r="A159" s="210" t="s">
        <v>113</v>
      </c>
      <c r="B159" s="196" t="s">
        <v>114</v>
      </c>
      <c r="C159" s="199" t="s">
        <v>112</v>
      </c>
      <c r="D159" s="199" t="s">
        <v>115</v>
      </c>
      <c r="E159" s="217"/>
      <c r="F159" s="210" t="s">
        <v>113</v>
      </c>
      <c r="G159" s="196" t="s">
        <v>114</v>
      </c>
      <c r="H159" s="199" t="s">
        <v>112</v>
      </c>
      <c r="I159" s="199" t="s">
        <v>115</v>
      </c>
      <c r="L159" s="210" t="s">
        <v>113</v>
      </c>
      <c r="M159" s="196" t="s">
        <v>114</v>
      </c>
      <c r="N159" s="199" t="s">
        <v>112</v>
      </c>
      <c r="O159" s="199" t="s">
        <v>115</v>
      </c>
    </row>
    <row r="160" spans="1:15" ht="15.6">
      <c r="A160" s="261" t="s">
        <v>108</v>
      </c>
      <c r="B160" s="195">
        <v>2</v>
      </c>
      <c r="C160" s="201">
        <v>5</v>
      </c>
      <c r="D160" s="234">
        <f>B160*C160</f>
        <v>10</v>
      </c>
      <c r="E160" s="217"/>
      <c r="F160" s="261" t="s">
        <v>108</v>
      </c>
      <c r="G160" s="195">
        <v>4</v>
      </c>
      <c r="H160" s="201">
        <v>5</v>
      </c>
      <c r="I160" s="234">
        <f>G160*H160</f>
        <v>20</v>
      </c>
      <c r="L160" s="261" t="s">
        <v>108</v>
      </c>
      <c r="M160" s="195">
        <v>3</v>
      </c>
      <c r="N160" s="201">
        <v>5</v>
      </c>
      <c r="O160" s="234">
        <f>M160*N160</f>
        <v>15</v>
      </c>
    </row>
    <row r="161" spans="1:15" ht="15.6">
      <c r="A161" s="258" t="s">
        <v>158</v>
      </c>
      <c r="B161" s="228">
        <v>6</v>
      </c>
      <c r="C161" s="222">
        <v>4</v>
      </c>
      <c r="D161" s="246">
        <f t="shared" ref="D161:D164" si="27">B161*C161</f>
        <v>24</v>
      </c>
      <c r="E161" s="217"/>
      <c r="F161" s="258" t="s">
        <v>158</v>
      </c>
      <c r="G161" s="228">
        <v>5</v>
      </c>
      <c r="H161" s="222">
        <v>4</v>
      </c>
      <c r="I161" s="246">
        <f t="shared" ref="I161:I164" si="28">G161*H161</f>
        <v>20</v>
      </c>
      <c r="L161" s="258" t="s">
        <v>158</v>
      </c>
      <c r="M161" s="228">
        <v>2</v>
      </c>
      <c r="N161" s="222">
        <v>4</v>
      </c>
      <c r="O161" s="246">
        <f t="shared" ref="O161:O164" si="29">M161*N161</f>
        <v>8</v>
      </c>
    </row>
    <row r="162" spans="1:15" ht="15.6">
      <c r="A162" s="258" t="s">
        <v>110</v>
      </c>
      <c r="B162" s="228">
        <v>2</v>
      </c>
      <c r="C162" s="222">
        <v>3</v>
      </c>
      <c r="D162" s="246">
        <f t="shared" si="27"/>
        <v>6</v>
      </c>
      <c r="E162" s="217"/>
      <c r="F162" s="258" t="s">
        <v>110</v>
      </c>
      <c r="G162" s="228">
        <v>1</v>
      </c>
      <c r="H162" s="222">
        <v>3</v>
      </c>
      <c r="I162" s="246">
        <f t="shared" si="28"/>
        <v>3</v>
      </c>
      <c r="L162" s="258" t="s">
        <v>110</v>
      </c>
      <c r="M162" s="228">
        <v>4</v>
      </c>
      <c r="N162" s="222">
        <v>3</v>
      </c>
      <c r="O162" s="246">
        <f t="shared" si="29"/>
        <v>12</v>
      </c>
    </row>
    <row r="163" spans="1:15" ht="15.6">
      <c r="A163" s="258" t="s">
        <v>111</v>
      </c>
      <c r="B163" s="228">
        <v>0</v>
      </c>
      <c r="C163" s="222">
        <v>2</v>
      </c>
      <c r="D163" s="246">
        <f t="shared" si="27"/>
        <v>0</v>
      </c>
      <c r="E163" s="217"/>
      <c r="F163" s="258" t="s">
        <v>111</v>
      </c>
      <c r="G163" s="228">
        <v>0</v>
      </c>
      <c r="H163" s="222">
        <v>2</v>
      </c>
      <c r="I163" s="246">
        <f t="shared" si="28"/>
        <v>0</v>
      </c>
      <c r="L163" s="258" t="s">
        <v>111</v>
      </c>
      <c r="M163" s="228">
        <v>1</v>
      </c>
      <c r="N163" s="222">
        <v>2</v>
      </c>
      <c r="O163" s="246">
        <f t="shared" si="29"/>
        <v>2</v>
      </c>
    </row>
    <row r="164" spans="1:15" ht="15.6">
      <c r="A164" s="260" t="s">
        <v>153</v>
      </c>
      <c r="B164" s="228">
        <v>0</v>
      </c>
      <c r="C164" s="222">
        <v>1</v>
      </c>
      <c r="D164" s="246">
        <f t="shared" si="27"/>
        <v>0</v>
      </c>
      <c r="E164" s="217"/>
      <c r="F164" s="260" t="s">
        <v>153</v>
      </c>
      <c r="G164" s="228">
        <v>0</v>
      </c>
      <c r="H164" s="222">
        <v>1</v>
      </c>
      <c r="I164" s="246">
        <f t="shared" si="28"/>
        <v>0</v>
      </c>
      <c r="L164" s="260" t="s">
        <v>153</v>
      </c>
      <c r="M164" s="228">
        <v>0</v>
      </c>
      <c r="N164" s="222">
        <v>1</v>
      </c>
      <c r="O164" s="246">
        <f t="shared" si="29"/>
        <v>0</v>
      </c>
    </row>
    <row r="165" spans="1:15" ht="16.2" thickBot="1">
      <c r="A165" s="200"/>
      <c r="B165" s="164">
        <f>B160+B161+B162+B163+B164</f>
        <v>10</v>
      </c>
      <c r="C165" s="240"/>
      <c r="D165" s="240">
        <f>D160+D161+D162+D163+D164</f>
        <v>40</v>
      </c>
      <c r="E165" s="217"/>
      <c r="F165" s="200"/>
      <c r="G165" s="164">
        <f>G160+G161+G162+G163+G164</f>
        <v>10</v>
      </c>
      <c r="H165" s="240"/>
      <c r="I165" s="240">
        <f>I160+I161+I162+I163+I164</f>
        <v>43</v>
      </c>
      <c r="L165" s="200"/>
      <c r="M165" s="164">
        <f>M160+M161+M162+M163+M164</f>
        <v>10</v>
      </c>
      <c r="N165" s="240"/>
      <c r="O165" s="240">
        <f>O160+O161+O162+O163+O164</f>
        <v>37</v>
      </c>
    </row>
    <row r="166" spans="1:15" ht="15.6">
      <c r="A166" s="197"/>
      <c r="B166" s="198" t="s">
        <v>159</v>
      </c>
      <c r="C166" s="231"/>
      <c r="D166" s="245">
        <f>D165/B165</f>
        <v>4</v>
      </c>
      <c r="E166" s="217"/>
      <c r="F166" s="197"/>
      <c r="G166" s="198" t="s">
        <v>159</v>
      </c>
      <c r="H166" s="231"/>
      <c r="I166" s="245">
        <f>I165/G165</f>
        <v>4.3</v>
      </c>
      <c r="L166" s="197"/>
      <c r="M166" s="198" t="s">
        <v>159</v>
      </c>
      <c r="N166" s="231"/>
      <c r="O166" s="245">
        <f>O165/M165</f>
        <v>3.7</v>
      </c>
    </row>
    <row r="167" spans="1:15" ht="16.2" thickBot="1">
      <c r="A167" s="208"/>
      <c r="B167" s="207" t="s">
        <v>116</v>
      </c>
      <c r="C167" s="225"/>
      <c r="D167" s="242">
        <f>D166/5*100</f>
        <v>80</v>
      </c>
      <c r="E167" s="217"/>
      <c r="F167" s="208"/>
      <c r="G167" s="207" t="s">
        <v>116</v>
      </c>
      <c r="H167" s="225"/>
      <c r="I167" s="242">
        <f>I166/5*100</f>
        <v>86</v>
      </c>
      <c r="L167" s="208"/>
      <c r="M167" s="207" t="s">
        <v>116</v>
      </c>
      <c r="N167" s="225"/>
      <c r="O167" s="242">
        <f>O166/5*100</f>
        <v>74</v>
      </c>
    </row>
    <row r="168" spans="1:15">
      <c r="A168" s="168"/>
      <c r="B168" s="209"/>
      <c r="C168" s="232"/>
      <c r="D168" s="232"/>
      <c r="E168" s="217"/>
      <c r="F168" s="217"/>
      <c r="G168" s="217"/>
      <c r="L168" s="217"/>
      <c r="M168" s="217"/>
      <c r="N168" s="189"/>
      <c r="O168" s="189"/>
    </row>
    <row r="169" spans="1:15">
      <c r="A169" s="168"/>
      <c r="B169" s="236"/>
      <c r="C169" s="232"/>
      <c r="D169" s="232"/>
      <c r="E169" s="217"/>
      <c r="F169" s="217"/>
      <c r="G169" s="217"/>
      <c r="L169" s="217"/>
      <c r="M169" s="217"/>
      <c r="N169" s="189"/>
      <c r="O169" s="189"/>
    </row>
    <row r="170" spans="1:15" ht="15" thickBot="1">
      <c r="A170" s="168"/>
      <c r="B170" s="226"/>
      <c r="C170" s="232"/>
      <c r="D170" s="232"/>
      <c r="E170" s="217"/>
      <c r="F170" s="217"/>
      <c r="G170" s="217"/>
      <c r="L170" s="217"/>
      <c r="M170" s="217"/>
      <c r="N170" s="189"/>
      <c r="O170" s="189"/>
    </row>
    <row r="171" spans="1:15">
      <c r="A171" s="60"/>
      <c r="B171" s="293" t="s">
        <v>175</v>
      </c>
      <c r="C171" s="184"/>
      <c r="D171" s="186"/>
      <c r="E171" s="217"/>
      <c r="F171" s="60"/>
      <c r="G171" s="335" t="s">
        <v>182</v>
      </c>
      <c r="H171" s="184"/>
      <c r="I171" s="186"/>
      <c r="L171" s="60"/>
      <c r="M171" s="369" t="s">
        <v>193</v>
      </c>
      <c r="N171" s="184"/>
      <c r="O171" s="186"/>
    </row>
    <row r="172" spans="1:15">
      <c r="A172" s="190"/>
      <c r="B172" s="291" t="s">
        <v>122</v>
      </c>
      <c r="C172" s="216" t="s">
        <v>157</v>
      </c>
      <c r="D172" s="219" t="s">
        <v>9</v>
      </c>
      <c r="E172" s="217"/>
      <c r="F172" s="190"/>
      <c r="G172" s="333" t="s">
        <v>128</v>
      </c>
      <c r="H172" s="216" t="s">
        <v>157</v>
      </c>
      <c r="I172" s="219" t="s">
        <v>9</v>
      </c>
      <c r="L172" s="190"/>
      <c r="M172" s="368" t="s">
        <v>134</v>
      </c>
      <c r="N172" s="216" t="s">
        <v>157</v>
      </c>
      <c r="O172" s="219" t="s">
        <v>9</v>
      </c>
    </row>
    <row r="173" spans="1:15" ht="15" thickBot="1">
      <c r="A173" s="191" t="s">
        <v>4</v>
      </c>
      <c r="B173" s="292" t="s">
        <v>138</v>
      </c>
      <c r="C173" s="211"/>
      <c r="D173" s="218"/>
      <c r="E173" s="217"/>
      <c r="F173" s="262" t="s">
        <v>4</v>
      </c>
      <c r="G173" s="334" t="s">
        <v>144</v>
      </c>
      <c r="H173" s="211"/>
      <c r="I173" s="218"/>
      <c r="L173" s="262" t="s">
        <v>4</v>
      </c>
      <c r="M173" s="367" t="s">
        <v>149</v>
      </c>
      <c r="N173" s="211"/>
      <c r="O173" s="218"/>
    </row>
    <row r="174" spans="1:15">
      <c r="A174" s="192" t="s">
        <v>66</v>
      </c>
      <c r="B174" s="296" t="s">
        <v>107</v>
      </c>
      <c r="C174" s="215">
        <v>4</v>
      </c>
      <c r="D174" s="220">
        <f>C174/5*100</f>
        <v>80</v>
      </c>
      <c r="E174" s="217"/>
      <c r="F174" s="192" t="s">
        <v>66</v>
      </c>
      <c r="G174" s="317" t="s">
        <v>107</v>
      </c>
      <c r="H174" s="215">
        <v>4</v>
      </c>
      <c r="I174" s="220">
        <f>H174/5*100</f>
        <v>80</v>
      </c>
      <c r="L174" s="192" t="s">
        <v>66</v>
      </c>
      <c r="M174" s="371" t="s">
        <v>107</v>
      </c>
      <c r="N174" s="215">
        <v>4</v>
      </c>
      <c r="O174" s="220">
        <f>N174/5*100</f>
        <v>80</v>
      </c>
    </row>
    <row r="175" spans="1:15">
      <c r="A175" s="193" t="s">
        <v>67</v>
      </c>
      <c r="B175" s="294" t="s">
        <v>107</v>
      </c>
      <c r="C175" s="215">
        <v>4</v>
      </c>
      <c r="D175" s="220">
        <f t="shared" ref="D175:D183" si="30">C175/5*100</f>
        <v>80</v>
      </c>
      <c r="E175" s="217"/>
      <c r="F175" s="193" t="s">
        <v>67</v>
      </c>
      <c r="G175" s="314" t="s">
        <v>110</v>
      </c>
      <c r="H175" s="215">
        <v>3</v>
      </c>
      <c r="I175" s="220">
        <f t="shared" ref="I175:I183" si="31">H175/5*100</f>
        <v>60</v>
      </c>
      <c r="L175" s="193" t="s">
        <v>67</v>
      </c>
      <c r="M175" s="372" t="s">
        <v>107</v>
      </c>
      <c r="N175" s="215">
        <v>4</v>
      </c>
      <c r="O175" s="220">
        <f t="shared" ref="O175:O183" si="32">N175/5*100</f>
        <v>80</v>
      </c>
    </row>
    <row r="176" spans="1:15">
      <c r="A176" s="193" t="s">
        <v>70</v>
      </c>
      <c r="B176" s="294" t="s">
        <v>107</v>
      </c>
      <c r="C176" s="215">
        <v>4</v>
      </c>
      <c r="D176" s="220">
        <f t="shared" si="30"/>
        <v>80</v>
      </c>
      <c r="E176" s="217"/>
      <c r="F176" s="193" t="s">
        <v>70</v>
      </c>
      <c r="G176" s="314" t="s">
        <v>108</v>
      </c>
      <c r="H176" s="215">
        <v>5</v>
      </c>
      <c r="I176" s="220">
        <f t="shared" si="31"/>
        <v>100</v>
      </c>
      <c r="L176" s="193" t="s">
        <v>70</v>
      </c>
      <c r="M176" s="372" t="s">
        <v>108</v>
      </c>
      <c r="N176" s="215">
        <v>5</v>
      </c>
      <c r="O176" s="220">
        <f t="shared" si="32"/>
        <v>100</v>
      </c>
    </row>
    <row r="177" spans="1:15">
      <c r="A177" s="193" t="s">
        <v>72</v>
      </c>
      <c r="B177" s="294" t="s">
        <v>107</v>
      </c>
      <c r="C177" s="215">
        <v>4</v>
      </c>
      <c r="D177" s="220">
        <f t="shared" si="30"/>
        <v>80</v>
      </c>
      <c r="E177" s="217"/>
      <c r="F177" s="193" t="s">
        <v>72</v>
      </c>
      <c r="G177" s="314" t="s">
        <v>107</v>
      </c>
      <c r="H177" s="215">
        <v>4</v>
      </c>
      <c r="I177" s="220">
        <f t="shared" si="31"/>
        <v>80</v>
      </c>
      <c r="L177" s="193" t="s">
        <v>72</v>
      </c>
      <c r="M177" s="372" t="s">
        <v>107</v>
      </c>
      <c r="N177" s="215">
        <v>4</v>
      </c>
      <c r="O177" s="220">
        <f t="shared" si="32"/>
        <v>80</v>
      </c>
    </row>
    <row r="178" spans="1:15">
      <c r="A178" s="193" t="s">
        <v>74</v>
      </c>
      <c r="B178" s="294" t="s">
        <v>111</v>
      </c>
      <c r="C178" s="215">
        <v>2</v>
      </c>
      <c r="D178" s="220">
        <f t="shared" si="30"/>
        <v>40</v>
      </c>
      <c r="E178" s="217"/>
      <c r="F178" s="193" t="s">
        <v>74</v>
      </c>
      <c r="G178" s="314" t="s">
        <v>108</v>
      </c>
      <c r="H178" s="215">
        <v>5</v>
      </c>
      <c r="I178" s="220">
        <f t="shared" si="31"/>
        <v>100</v>
      </c>
      <c r="L178" s="193" t="s">
        <v>74</v>
      </c>
      <c r="M178" s="372" t="s">
        <v>107</v>
      </c>
      <c r="N178" s="215">
        <v>4</v>
      </c>
      <c r="O178" s="220">
        <f t="shared" si="32"/>
        <v>80</v>
      </c>
    </row>
    <row r="179" spans="1:15">
      <c r="A179" s="193" t="s">
        <v>76</v>
      </c>
      <c r="B179" s="294" t="s">
        <v>107</v>
      </c>
      <c r="C179" s="215">
        <v>4</v>
      </c>
      <c r="D179" s="220">
        <f t="shared" si="30"/>
        <v>80</v>
      </c>
      <c r="E179" s="217"/>
      <c r="F179" s="193" t="s">
        <v>76</v>
      </c>
      <c r="G179" s="314" t="s">
        <v>107</v>
      </c>
      <c r="H179" s="215">
        <v>4</v>
      </c>
      <c r="I179" s="220">
        <f t="shared" si="31"/>
        <v>80</v>
      </c>
      <c r="L179" s="193" t="s">
        <v>76</v>
      </c>
      <c r="M179" s="372" t="s">
        <v>108</v>
      </c>
      <c r="N179" s="215">
        <v>5</v>
      </c>
      <c r="O179" s="220">
        <f t="shared" si="32"/>
        <v>100</v>
      </c>
    </row>
    <row r="180" spans="1:15">
      <c r="A180" s="193" t="s">
        <v>78</v>
      </c>
      <c r="B180" s="294" t="s">
        <v>107</v>
      </c>
      <c r="C180" s="215">
        <v>4</v>
      </c>
      <c r="D180" s="220">
        <f t="shared" si="30"/>
        <v>80</v>
      </c>
      <c r="E180" s="217"/>
      <c r="F180" s="193" t="s">
        <v>78</v>
      </c>
      <c r="G180" s="314" t="s">
        <v>107</v>
      </c>
      <c r="H180" s="215">
        <v>4</v>
      </c>
      <c r="I180" s="220">
        <f t="shared" si="31"/>
        <v>80</v>
      </c>
      <c r="L180" s="193" t="s">
        <v>78</v>
      </c>
      <c r="M180" s="372" t="s">
        <v>108</v>
      </c>
      <c r="N180" s="215">
        <v>5</v>
      </c>
      <c r="O180" s="220">
        <f t="shared" si="32"/>
        <v>100</v>
      </c>
    </row>
    <row r="181" spans="1:15">
      <c r="A181" s="193" t="s">
        <v>79</v>
      </c>
      <c r="B181" s="294" t="s">
        <v>107</v>
      </c>
      <c r="C181" s="215">
        <v>4</v>
      </c>
      <c r="D181" s="220">
        <f t="shared" si="30"/>
        <v>80</v>
      </c>
      <c r="E181" s="217"/>
      <c r="F181" s="193" t="s">
        <v>79</v>
      </c>
      <c r="G181" s="314" t="s">
        <v>107</v>
      </c>
      <c r="H181" s="215">
        <v>4</v>
      </c>
      <c r="I181" s="220">
        <f t="shared" si="31"/>
        <v>80</v>
      </c>
      <c r="L181" s="193" t="s">
        <v>79</v>
      </c>
      <c r="M181" s="372" t="s">
        <v>108</v>
      </c>
      <c r="N181" s="215">
        <v>5</v>
      </c>
      <c r="O181" s="220">
        <f t="shared" si="32"/>
        <v>100</v>
      </c>
    </row>
    <row r="182" spans="1:15" ht="15" thickBot="1">
      <c r="A182" s="193" t="s">
        <v>82</v>
      </c>
      <c r="B182" s="297" t="s">
        <v>107</v>
      </c>
      <c r="C182" s="215">
        <v>4</v>
      </c>
      <c r="D182" s="220">
        <f t="shared" si="30"/>
        <v>80</v>
      </c>
      <c r="E182" s="217"/>
      <c r="F182" s="193" t="s">
        <v>82</v>
      </c>
      <c r="G182" s="316" t="s">
        <v>107</v>
      </c>
      <c r="H182" s="215">
        <v>4</v>
      </c>
      <c r="I182" s="220">
        <f t="shared" si="31"/>
        <v>80</v>
      </c>
      <c r="L182" s="193" t="s">
        <v>82</v>
      </c>
      <c r="M182" s="373" t="s">
        <v>110</v>
      </c>
      <c r="N182" s="215">
        <v>3</v>
      </c>
      <c r="O182" s="220">
        <f t="shared" si="32"/>
        <v>60</v>
      </c>
    </row>
    <row r="183" spans="1:15" ht="15" thickBot="1">
      <c r="A183" s="194" t="s">
        <v>84</v>
      </c>
      <c r="B183" s="295" t="s">
        <v>108</v>
      </c>
      <c r="C183" s="243">
        <v>5</v>
      </c>
      <c r="D183" s="220">
        <f t="shared" si="30"/>
        <v>100</v>
      </c>
      <c r="E183" s="217"/>
      <c r="F183" s="194" t="s">
        <v>84</v>
      </c>
      <c r="G183" s="315" t="s">
        <v>108</v>
      </c>
      <c r="H183" s="243">
        <v>5</v>
      </c>
      <c r="I183" s="220">
        <f t="shared" si="31"/>
        <v>100</v>
      </c>
      <c r="L183" s="194" t="s">
        <v>84</v>
      </c>
      <c r="M183" s="370" t="s">
        <v>107</v>
      </c>
      <c r="N183" s="243">
        <v>4</v>
      </c>
      <c r="O183" s="220">
        <f t="shared" si="32"/>
        <v>80</v>
      </c>
    </row>
    <row r="184" spans="1:15">
      <c r="A184" s="189"/>
      <c r="B184" s="189"/>
      <c r="C184" s="189"/>
      <c r="D184" s="189"/>
      <c r="E184" s="217"/>
      <c r="F184" s="189"/>
      <c r="G184" s="189"/>
      <c r="H184" s="189"/>
      <c r="I184" s="189"/>
      <c r="L184" s="189"/>
      <c r="M184" s="189"/>
      <c r="N184" s="189"/>
      <c r="O184" s="189"/>
    </row>
    <row r="185" spans="1:15" ht="18.600000000000001" thickBot="1">
      <c r="A185" s="206"/>
      <c r="B185" s="202"/>
      <c r="C185" s="202"/>
      <c r="D185" s="202"/>
      <c r="E185" s="217"/>
      <c r="F185" s="206"/>
      <c r="G185" s="202"/>
      <c r="H185" s="202"/>
      <c r="I185" s="202"/>
      <c r="L185" s="206"/>
      <c r="M185" s="202"/>
      <c r="N185" s="202"/>
      <c r="O185" s="202"/>
    </row>
    <row r="186" spans="1:15" ht="18.600000000000001" thickBot="1">
      <c r="A186" s="205" t="s">
        <v>109</v>
      </c>
      <c r="B186" s="254" t="s">
        <v>112</v>
      </c>
      <c r="C186" s="213"/>
      <c r="D186" s="213"/>
      <c r="E186" s="217"/>
      <c r="F186" s="205" t="s">
        <v>109</v>
      </c>
      <c r="G186" s="254" t="s">
        <v>112</v>
      </c>
      <c r="H186" s="213"/>
      <c r="I186" s="213"/>
      <c r="L186" s="205" t="s">
        <v>109</v>
      </c>
      <c r="M186" s="254" t="s">
        <v>112</v>
      </c>
      <c r="N186" s="213"/>
      <c r="O186" s="213"/>
    </row>
    <row r="187" spans="1:15">
      <c r="A187" s="233" t="s">
        <v>108</v>
      </c>
      <c r="B187" s="204">
        <v>5</v>
      </c>
      <c r="C187" s="214"/>
      <c r="D187" s="214"/>
      <c r="E187" s="217"/>
      <c r="F187" s="233" t="s">
        <v>108</v>
      </c>
      <c r="G187" s="204">
        <v>5</v>
      </c>
      <c r="H187" s="214"/>
      <c r="I187" s="214"/>
      <c r="L187" s="233" t="s">
        <v>108</v>
      </c>
      <c r="M187" s="204">
        <v>5</v>
      </c>
      <c r="N187" s="214"/>
      <c r="O187" s="214"/>
    </row>
    <row r="188" spans="1:15">
      <c r="A188" s="187" t="s">
        <v>107</v>
      </c>
      <c r="B188" s="255">
        <v>4</v>
      </c>
      <c r="C188" s="214"/>
      <c r="D188" s="214"/>
      <c r="E188" s="217"/>
      <c r="F188" s="187" t="s">
        <v>107</v>
      </c>
      <c r="G188" s="255">
        <v>4</v>
      </c>
      <c r="H188" s="214"/>
      <c r="I188" s="214"/>
      <c r="L188" s="187" t="s">
        <v>107</v>
      </c>
      <c r="M188" s="255">
        <v>4</v>
      </c>
      <c r="N188" s="214"/>
      <c r="O188" s="214"/>
    </row>
    <row r="189" spans="1:15">
      <c r="A189" s="256" t="s">
        <v>110</v>
      </c>
      <c r="B189" s="255">
        <v>3</v>
      </c>
      <c r="C189" s="214"/>
      <c r="D189" s="214"/>
      <c r="E189" s="217"/>
      <c r="F189" s="256" t="s">
        <v>110</v>
      </c>
      <c r="G189" s="255">
        <v>3</v>
      </c>
      <c r="H189" s="214"/>
      <c r="I189" s="214"/>
      <c r="L189" s="256" t="s">
        <v>110</v>
      </c>
      <c r="M189" s="255">
        <v>3</v>
      </c>
      <c r="N189" s="214"/>
      <c r="O189" s="214"/>
    </row>
    <row r="190" spans="1:15">
      <c r="A190" s="230" t="s">
        <v>111</v>
      </c>
      <c r="B190" s="255">
        <v>2</v>
      </c>
      <c r="C190" s="214"/>
      <c r="D190" s="214"/>
      <c r="E190" s="217"/>
      <c r="F190" s="230" t="s">
        <v>111</v>
      </c>
      <c r="G190" s="255">
        <v>2</v>
      </c>
      <c r="H190" s="214"/>
      <c r="I190" s="214"/>
      <c r="L190" s="230" t="s">
        <v>111</v>
      </c>
      <c r="M190" s="255">
        <v>2</v>
      </c>
      <c r="N190" s="214"/>
      <c r="O190" s="214"/>
    </row>
    <row r="191" spans="1:15" ht="15" thickBot="1">
      <c r="A191" s="212" t="s">
        <v>153</v>
      </c>
      <c r="B191" s="203">
        <v>1</v>
      </c>
      <c r="C191" s="214"/>
      <c r="D191" s="214"/>
      <c r="E191" s="217"/>
      <c r="F191" s="212" t="s">
        <v>153</v>
      </c>
      <c r="G191" s="203">
        <v>1</v>
      </c>
      <c r="H191" s="214"/>
      <c r="I191" s="214"/>
      <c r="L191" s="212" t="s">
        <v>153</v>
      </c>
      <c r="M191" s="203">
        <v>1</v>
      </c>
      <c r="N191" s="214"/>
      <c r="O191" s="214"/>
    </row>
    <row r="192" spans="1:15">
      <c r="A192" s="189"/>
      <c r="B192" s="189"/>
      <c r="C192" s="189"/>
      <c r="D192" s="189"/>
      <c r="E192" s="217"/>
      <c r="F192" s="189"/>
      <c r="G192" s="189"/>
      <c r="H192" s="189"/>
      <c r="I192" s="189"/>
      <c r="L192" s="189"/>
      <c r="M192" s="189"/>
      <c r="N192" s="189"/>
      <c r="O192" s="189"/>
    </row>
    <row r="193" spans="1:15" ht="18.600000000000001" thickBot="1">
      <c r="A193" s="206" t="s">
        <v>165</v>
      </c>
      <c r="B193" s="189"/>
      <c r="C193" s="189"/>
      <c r="D193" s="189"/>
      <c r="E193" s="217"/>
      <c r="F193" s="206" t="s">
        <v>183</v>
      </c>
      <c r="G193" s="189"/>
      <c r="H193" s="189"/>
      <c r="I193" s="189"/>
      <c r="L193" s="206" t="s">
        <v>194</v>
      </c>
      <c r="M193" s="189"/>
      <c r="N193" s="189"/>
      <c r="O193" s="189"/>
    </row>
    <row r="194" spans="1:15" ht="16.2" thickBot="1">
      <c r="A194" s="210" t="s">
        <v>113</v>
      </c>
      <c r="B194" s="196" t="s">
        <v>114</v>
      </c>
      <c r="C194" s="199" t="s">
        <v>112</v>
      </c>
      <c r="D194" s="199" t="s">
        <v>115</v>
      </c>
      <c r="E194" s="217"/>
      <c r="F194" s="210" t="s">
        <v>113</v>
      </c>
      <c r="G194" s="196" t="s">
        <v>114</v>
      </c>
      <c r="H194" s="199" t="s">
        <v>112</v>
      </c>
      <c r="I194" s="199" t="s">
        <v>115</v>
      </c>
      <c r="L194" s="210" t="s">
        <v>113</v>
      </c>
      <c r="M194" s="196" t="s">
        <v>114</v>
      </c>
      <c r="N194" s="199" t="s">
        <v>112</v>
      </c>
      <c r="O194" s="199" t="s">
        <v>115</v>
      </c>
    </row>
    <row r="195" spans="1:15" ht="15.6">
      <c r="A195" s="261" t="s">
        <v>108</v>
      </c>
      <c r="B195" s="195">
        <v>1</v>
      </c>
      <c r="C195" s="201">
        <v>5</v>
      </c>
      <c r="D195" s="234">
        <f>B195*C195</f>
        <v>5</v>
      </c>
      <c r="E195" s="217"/>
      <c r="F195" s="261" t="s">
        <v>108</v>
      </c>
      <c r="G195" s="195">
        <v>3</v>
      </c>
      <c r="H195" s="201">
        <v>5</v>
      </c>
      <c r="I195" s="234">
        <f>G195*H195</f>
        <v>15</v>
      </c>
      <c r="L195" s="261" t="s">
        <v>108</v>
      </c>
      <c r="M195" s="195">
        <v>4</v>
      </c>
      <c r="N195" s="201">
        <v>5</v>
      </c>
      <c r="O195" s="234">
        <f>M195*N195</f>
        <v>20</v>
      </c>
    </row>
    <row r="196" spans="1:15" ht="15.6">
      <c r="A196" s="258" t="s">
        <v>158</v>
      </c>
      <c r="B196" s="228">
        <v>8</v>
      </c>
      <c r="C196" s="222">
        <v>4</v>
      </c>
      <c r="D196" s="246">
        <f t="shared" ref="D196:D199" si="33">B196*C196</f>
        <v>32</v>
      </c>
      <c r="E196" s="217"/>
      <c r="F196" s="258" t="s">
        <v>158</v>
      </c>
      <c r="G196" s="228">
        <v>6</v>
      </c>
      <c r="H196" s="222">
        <v>4</v>
      </c>
      <c r="I196" s="246">
        <f t="shared" ref="I196:I199" si="34">G196*H196</f>
        <v>24</v>
      </c>
      <c r="L196" s="258" t="s">
        <v>158</v>
      </c>
      <c r="M196" s="228">
        <v>5</v>
      </c>
      <c r="N196" s="222">
        <v>4</v>
      </c>
      <c r="O196" s="246">
        <f t="shared" ref="O196:O199" si="35">M196*N196</f>
        <v>20</v>
      </c>
    </row>
    <row r="197" spans="1:15" ht="15.6">
      <c r="A197" s="258" t="s">
        <v>110</v>
      </c>
      <c r="B197" s="228">
        <v>0</v>
      </c>
      <c r="C197" s="222">
        <v>3</v>
      </c>
      <c r="D197" s="246">
        <f t="shared" si="33"/>
        <v>0</v>
      </c>
      <c r="E197" s="217"/>
      <c r="F197" s="258" t="s">
        <v>110</v>
      </c>
      <c r="G197" s="228">
        <v>1</v>
      </c>
      <c r="H197" s="222">
        <v>3</v>
      </c>
      <c r="I197" s="246">
        <f t="shared" si="34"/>
        <v>3</v>
      </c>
      <c r="L197" s="258" t="s">
        <v>110</v>
      </c>
      <c r="M197" s="228">
        <v>1</v>
      </c>
      <c r="N197" s="222">
        <v>3</v>
      </c>
      <c r="O197" s="246">
        <f t="shared" si="35"/>
        <v>3</v>
      </c>
    </row>
    <row r="198" spans="1:15" ht="15.6">
      <c r="A198" s="258" t="s">
        <v>111</v>
      </c>
      <c r="B198" s="228">
        <v>1</v>
      </c>
      <c r="C198" s="222">
        <v>2</v>
      </c>
      <c r="D198" s="246">
        <f t="shared" si="33"/>
        <v>2</v>
      </c>
      <c r="E198" s="217"/>
      <c r="F198" s="258" t="s">
        <v>111</v>
      </c>
      <c r="G198" s="228">
        <v>0</v>
      </c>
      <c r="H198" s="222">
        <v>2</v>
      </c>
      <c r="I198" s="246">
        <f t="shared" si="34"/>
        <v>0</v>
      </c>
      <c r="L198" s="258" t="s">
        <v>111</v>
      </c>
      <c r="M198" s="228">
        <v>0</v>
      </c>
      <c r="N198" s="222">
        <v>2</v>
      </c>
      <c r="O198" s="246">
        <f t="shared" si="35"/>
        <v>0</v>
      </c>
    </row>
    <row r="199" spans="1:15" ht="15.6">
      <c r="A199" s="260" t="s">
        <v>153</v>
      </c>
      <c r="B199" s="228">
        <v>0</v>
      </c>
      <c r="C199" s="222">
        <v>1</v>
      </c>
      <c r="D199" s="246">
        <f t="shared" si="33"/>
        <v>0</v>
      </c>
      <c r="E199" s="217"/>
      <c r="F199" s="260" t="s">
        <v>153</v>
      </c>
      <c r="G199" s="228">
        <v>0</v>
      </c>
      <c r="H199" s="222">
        <v>1</v>
      </c>
      <c r="I199" s="246">
        <f t="shared" si="34"/>
        <v>0</v>
      </c>
      <c r="L199" s="260" t="s">
        <v>153</v>
      </c>
      <c r="M199" s="228">
        <v>0</v>
      </c>
      <c r="N199" s="222">
        <v>1</v>
      </c>
      <c r="O199" s="246">
        <f t="shared" si="35"/>
        <v>0</v>
      </c>
    </row>
    <row r="200" spans="1:15" ht="16.2" thickBot="1">
      <c r="A200" s="200"/>
      <c r="B200" s="164">
        <f>B195+B196+B197+B198+B199</f>
        <v>10</v>
      </c>
      <c r="C200" s="240"/>
      <c r="D200" s="240">
        <f>D195+D196+D197+D198+D199</f>
        <v>39</v>
      </c>
      <c r="E200" s="217"/>
      <c r="F200" s="200"/>
      <c r="G200" s="164">
        <f>G195+G196+G197+G198+G199</f>
        <v>10</v>
      </c>
      <c r="H200" s="240"/>
      <c r="I200" s="240">
        <f>I195+I196+I197+I198+I199</f>
        <v>42</v>
      </c>
      <c r="L200" s="200"/>
      <c r="M200" s="164">
        <f>M195+M196+M197+M198+M199</f>
        <v>10</v>
      </c>
      <c r="N200" s="240"/>
      <c r="O200" s="240">
        <f>O195+O196+O197+O198+O199</f>
        <v>43</v>
      </c>
    </row>
    <row r="201" spans="1:15" ht="15.6">
      <c r="A201" s="197"/>
      <c r="B201" s="198" t="s">
        <v>159</v>
      </c>
      <c r="C201" s="231"/>
      <c r="D201" s="245">
        <f>D200/B200</f>
        <v>3.9</v>
      </c>
      <c r="E201" s="217"/>
      <c r="F201" s="197"/>
      <c r="G201" s="198" t="s">
        <v>159</v>
      </c>
      <c r="H201" s="231"/>
      <c r="I201" s="245">
        <f>I200/G200</f>
        <v>4.2</v>
      </c>
      <c r="L201" s="197"/>
      <c r="M201" s="198" t="s">
        <v>159</v>
      </c>
      <c r="N201" s="231"/>
      <c r="O201" s="245">
        <f>O200/M200</f>
        <v>4.3</v>
      </c>
    </row>
    <row r="202" spans="1:15" ht="16.2" thickBot="1">
      <c r="A202" s="208"/>
      <c r="B202" s="207" t="s">
        <v>116</v>
      </c>
      <c r="C202" s="225"/>
      <c r="D202" s="242">
        <f>D201/5*100</f>
        <v>78</v>
      </c>
      <c r="E202" s="217"/>
      <c r="F202" s="208"/>
      <c r="G202" s="207" t="s">
        <v>116</v>
      </c>
      <c r="H202" s="225"/>
      <c r="I202" s="242">
        <f>I201/5*100</f>
        <v>84.000000000000014</v>
      </c>
      <c r="L202" s="208"/>
      <c r="M202" s="207" t="s">
        <v>116</v>
      </c>
      <c r="N202" s="225"/>
      <c r="O202" s="242">
        <f>O201/5*100</f>
        <v>86</v>
      </c>
    </row>
    <row r="203" spans="1:15">
      <c r="A203" s="217"/>
      <c r="B203" s="217"/>
      <c r="C203" s="217"/>
      <c r="D203" s="217"/>
      <c r="E203" s="217"/>
      <c r="F203" s="217"/>
      <c r="G203" s="217"/>
    </row>
    <row r="204" spans="1:15">
      <c r="A204" s="217"/>
      <c r="B204" s="217"/>
      <c r="C204" s="217"/>
      <c r="D204" s="217"/>
      <c r="E204" s="217"/>
      <c r="F204" s="217"/>
      <c r="G204" s="217"/>
    </row>
    <row r="205" spans="1:15">
      <c r="A205" s="237"/>
      <c r="B205" s="209"/>
      <c r="C205" s="248"/>
      <c r="D205" s="248"/>
      <c r="E205" s="217"/>
      <c r="F205" s="217"/>
      <c r="G205" s="217"/>
    </row>
    <row r="206" spans="1:15">
      <c r="A206" s="237"/>
      <c r="B206" s="209"/>
      <c r="C206" s="248"/>
      <c r="D206" s="248"/>
      <c r="E206" s="217"/>
      <c r="F206" s="217"/>
      <c r="G206" s="217"/>
    </row>
    <row r="207" spans="1:15">
      <c r="A207" s="86"/>
      <c r="B207" s="209"/>
      <c r="C207" s="229"/>
      <c r="D207" s="229"/>
      <c r="E207" s="217"/>
      <c r="F207" s="217"/>
      <c r="G207" s="217"/>
    </row>
    <row r="208" spans="1:15">
      <c r="A208" s="168"/>
      <c r="B208" s="209"/>
      <c r="C208" s="232"/>
      <c r="D208" s="232"/>
      <c r="E208" s="217"/>
      <c r="F208" s="217"/>
      <c r="G208" s="217"/>
    </row>
    <row r="209" spans="1:7">
      <c r="A209" s="168"/>
      <c r="B209" s="209"/>
      <c r="C209" s="232"/>
      <c r="D209" s="248"/>
      <c r="E209" s="217"/>
      <c r="F209" s="217"/>
      <c r="G209" s="217"/>
    </row>
    <row r="210" spans="1:7">
      <c r="A210" s="168"/>
      <c r="B210" s="209"/>
      <c r="C210" s="232"/>
      <c r="D210" s="232"/>
      <c r="E210" s="217"/>
      <c r="F210" s="217"/>
      <c r="G210" s="217"/>
    </row>
    <row r="211" spans="1:7">
      <c r="A211" s="168"/>
      <c r="B211" s="209"/>
      <c r="C211" s="232"/>
      <c r="D211" s="232"/>
      <c r="E211" s="217"/>
      <c r="F211" s="217"/>
      <c r="G211" s="217"/>
    </row>
    <row r="212" spans="1:7">
      <c r="A212" s="241"/>
      <c r="B212" s="227"/>
      <c r="C212" s="232"/>
      <c r="D212" s="232"/>
      <c r="E212" s="217"/>
      <c r="F212" s="217"/>
      <c r="G212" s="217"/>
    </row>
    <row r="213" spans="1:7">
      <c r="A213" s="168"/>
      <c r="B213" s="209"/>
      <c r="C213" s="232"/>
      <c r="D213" s="232"/>
      <c r="E213" s="217"/>
      <c r="F213" s="217"/>
      <c r="G213" s="217"/>
    </row>
    <row r="214" spans="1:7">
      <c r="A214" s="168"/>
      <c r="B214" s="209"/>
      <c r="C214" s="232"/>
      <c r="D214" s="232"/>
      <c r="E214" s="217"/>
      <c r="F214" s="217"/>
      <c r="G214" s="217"/>
    </row>
    <row r="215" spans="1:7">
      <c r="A215" s="241"/>
      <c r="B215" s="227"/>
      <c r="C215" s="232"/>
      <c r="D215" s="232"/>
      <c r="E215" s="217"/>
      <c r="F215" s="217"/>
      <c r="G215" s="217"/>
    </row>
    <row r="216" spans="1:7">
      <c r="A216" s="168"/>
      <c r="B216" s="209"/>
      <c r="C216" s="232"/>
      <c r="D216" s="232"/>
      <c r="E216" s="217"/>
      <c r="F216" s="217"/>
      <c r="G216" s="217"/>
    </row>
    <row r="217" spans="1:7">
      <c r="A217" s="241"/>
      <c r="B217" s="227"/>
      <c r="C217" s="232"/>
      <c r="D217" s="232"/>
      <c r="E217" s="217"/>
      <c r="F217" s="217"/>
      <c r="G217" s="217"/>
    </row>
    <row r="218" spans="1:7">
      <c r="A218" s="168"/>
      <c r="B218" s="226"/>
      <c r="C218" s="232"/>
      <c r="D218" s="232"/>
      <c r="E218" s="217"/>
      <c r="F218" s="217"/>
      <c r="G218" s="217"/>
    </row>
    <row r="219" spans="1:7">
      <c r="A219" s="168"/>
      <c r="B219" s="226"/>
      <c r="C219" s="232"/>
      <c r="D219" s="232"/>
      <c r="E219" s="217"/>
      <c r="F219" s="217"/>
      <c r="G219" s="217"/>
    </row>
    <row r="220" spans="1:7">
      <c r="A220" s="168"/>
      <c r="B220" s="226"/>
      <c r="C220" s="232"/>
      <c r="D220" s="232"/>
      <c r="E220" s="217"/>
      <c r="F220" s="217"/>
      <c r="G220" s="217"/>
    </row>
    <row r="221" spans="1:7">
      <c r="A221" s="168"/>
      <c r="B221" s="226"/>
      <c r="C221" s="232"/>
      <c r="D221" s="232"/>
      <c r="E221" s="217"/>
      <c r="F221" s="217"/>
      <c r="G221" s="217"/>
    </row>
    <row r="222" spans="1:7">
      <c r="A222" s="241"/>
      <c r="B222" s="229"/>
      <c r="C222" s="232"/>
      <c r="D222" s="232"/>
      <c r="E222" s="217"/>
      <c r="F222" s="217"/>
      <c r="G222" s="217"/>
    </row>
    <row r="223" spans="1:7">
      <c r="A223" s="168"/>
      <c r="B223" s="226"/>
      <c r="C223" s="232"/>
      <c r="D223" s="232"/>
      <c r="E223" s="217"/>
      <c r="F223" s="217"/>
      <c r="G223" s="217"/>
    </row>
    <row r="224" spans="1:7">
      <c r="A224" s="168"/>
      <c r="B224" s="226"/>
      <c r="C224" s="232"/>
      <c r="D224" s="232"/>
      <c r="E224" s="217"/>
      <c r="F224" s="217"/>
      <c r="G224" s="217"/>
    </row>
    <row r="225" spans="1:7">
      <c r="A225" s="168"/>
      <c r="B225" s="226"/>
      <c r="C225" s="232"/>
      <c r="D225" s="232"/>
      <c r="E225" s="217"/>
      <c r="F225" s="217"/>
      <c r="G225" s="217"/>
    </row>
    <row r="226" spans="1:7">
      <c r="A226" s="217"/>
      <c r="B226" s="217"/>
      <c r="C226" s="217"/>
      <c r="D226" s="217"/>
      <c r="E226" s="217"/>
      <c r="F226" s="217"/>
      <c r="G226" s="217"/>
    </row>
    <row r="227" spans="1:7">
      <c r="A227" s="217"/>
      <c r="B227" s="217"/>
      <c r="C227" s="217"/>
      <c r="D227" s="217"/>
      <c r="E227" s="217"/>
      <c r="F227" s="217"/>
      <c r="G227" s="217"/>
    </row>
    <row r="228" spans="1:7" ht="18">
      <c r="A228" s="235"/>
      <c r="B228" s="209"/>
      <c r="C228" s="209"/>
      <c r="D228" s="209"/>
      <c r="E228" s="217"/>
      <c r="F228" s="217"/>
      <c r="G228" s="217"/>
    </row>
    <row r="229" spans="1:7" ht="18">
      <c r="A229" s="235"/>
      <c r="B229" s="213"/>
      <c r="C229" s="213"/>
      <c r="D229" s="213"/>
      <c r="E229" s="217"/>
      <c r="F229" s="217"/>
      <c r="G229" s="217"/>
    </row>
    <row r="230" spans="1:7">
      <c r="A230" s="226"/>
      <c r="B230" s="214"/>
      <c r="C230" s="214"/>
      <c r="D230" s="214"/>
      <c r="E230" s="217"/>
      <c r="F230" s="217"/>
      <c r="G230" s="217"/>
    </row>
    <row r="231" spans="1:7">
      <c r="A231" s="226"/>
      <c r="B231" s="214"/>
      <c r="C231" s="214"/>
      <c r="D231" s="214"/>
      <c r="E231" s="217"/>
      <c r="F231" s="217"/>
      <c r="G231" s="217"/>
    </row>
    <row r="232" spans="1:7">
      <c r="A232" s="209"/>
      <c r="B232" s="214"/>
      <c r="C232" s="214"/>
      <c r="D232" s="214"/>
      <c r="E232" s="217"/>
      <c r="F232" s="217"/>
      <c r="G232" s="217"/>
    </row>
    <row r="233" spans="1:7">
      <c r="A233" s="227"/>
      <c r="B233" s="214"/>
      <c r="C233" s="214"/>
      <c r="D233" s="214"/>
      <c r="E233" s="217"/>
      <c r="F233" s="217"/>
      <c r="G233" s="217"/>
    </row>
    <row r="234" spans="1:7">
      <c r="A234" s="227"/>
      <c r="B234" s="214"/>
      <c r="C234" s="214"/>
      <c r="D234" s="214"/>
      <c r="E234" s="217"/>
      <c r="F234" s="217"/>
      <c r="G234" s="217"/>
    </row>
    <row r="235" spans="1:7">
      <c r="A235" s="217"/>
      <c r="B235" s="217"/>
      <c r="C235" s="217"/>
      <c r="D235" s="217"/>
      <c r="E235" s="217"/>
      <c r="F235" s="217"/>
      <c r="G235" s="217"/>
    </row>
    <row r="236" spans="1:7" ht="18">
      <c r="A236" s="235"/>
      <c r="B236" s="217"/>
      <c r="C236" s="217"/>
      <c r="D236" s="217"/>
      <c r="E236" s="217"/>
      <c r="F236" s="217"/>
      <c r="G236" s="217"/>
    </row>
    <row r="237" spans="1:7" ht="15.6">
      <c r="A237" s="244"/>
      <c r="B237" s="247"/>
      <c r="C237" s="247"/>
      <c r="D237" s="247"/>
      <c r="E237" s="217"/>
      <c r="F237" s="217"/>
      <c r="G237" s="217"/>
    </row>
    <row r="238" spans="1:7" ht="15.6">
      <c r="A238" s="223"/>
      <c r="B238" s="195"/>
      <c r="C238" s="195"/>
      <c r="D238" s="195"/>
      <c r="E238" s="217"/>
      <c r="F238" s="217"/>
      <c r="G238" s="217"/>
    </row>
    <row r="239" spans="1:7" ht="15.6">
      <c r="A239" s="223"/>
      <c r="B239" s="195"/>
      <c r="C239" s="195"/>
      <c r="D239" s="195"/>
      <c r="E239" s="217"/>
      <c r="F239" s="217"/>
      <c r="G239" s="217"/>
    </row>
    <row r="240" spans="1:7" ht="15.6">
      <c r="A240" s="223"/>
      <c r="B240" s="195"/>
      <c r="C240" s="195"/>
      <c r="D240" s="195"/>
      <c r="E240" s="217"/>
      <c r="F240" s="217"/>
      <c r="G240" s="217"/>
    </row>
    <row r="241" spans="1:7" ht="15.6">
      <c r="A241" s="223"/>
      <c r="B241" s="195"/>
      <c r="C241" s="195"/>
      <c r="D241" s="195"/>
      <c r="E241" s="217"/>
      <c r="F241" s="217"/>
      <c r="G241" s="217"/>
    </row>
    <row r="242" spans="1:7" ht="15.6">
      <c r="A242" s="227"/>
      <c r="B242" s="195"/>
      <c r="C242" s="195"/>
      <c r="D242" s="195"/>
      <c r="E242" s="217"/>
      <c r="F242" s="217"/>
      <c r="G242" s="217"/>
    </row>
    <row r="243" spans="1:7" ht="15.6">
      <c r="A243" s="239"/>
      <c r="B243" s="195"/>
      <c r="C243" s="195"/>
      <c r="D243" s="195"/>
      <c r="E243" s="217"/>
      <c r="F243" s="217"/>
      <c r="G243" s="217"/>
    </row>
    <row r="244" spans="1:7" ht="15.6">
      <c r="A244" s="247"/>
      <c r="B244" s="249"/>
      <c r="C244" s="249"/>
      <c r="D244" s="249"/>
      <c r="E244" s="217"/>
      <c r="F244" s="217"/>
      <c r="G244" s="217"/>
    </row>
    <row r="245" spans="1:7" ht="15.6">
      <c r="A245" s="247"/>
      <c r="B245" s="249"/>
      <c r="C245" s="249"/>
      <c r="D245" s="249"/>
      <c r="E245" s="217"/>
      <c r="F245" s="217"/>
      <c r="G245" s="217"/>
    </row>
    <row r="246" spans="1:7">
      <c r="A246" s="217"/>
      <c r="B246" s="217"/>
      <c r="C246" s="217"/>
      <c r="D246" s="217"/>
      <c r="E246" s="217"/>
      <c r="F246" s="217"/>
      <c r="G246" s="217"/>
    </row>
    <row r="247" spans="1:7">
      <c r="A247" s="217"/>
      <c r="B247" s="217"/>
      <c r="C247" s="217"/>
      <c r="D247" s="217"/>
      <c r="E247" s="217"/>
      <c r="F247" s="217"/>
      <c r="G247" s="217"/>
    </row>
    <row r="248" spans="1:7">
      <c r="A248" s="217"/>
      <c r="B248" s="217"/>
      <c r="C248" s="217"/>
      <c r="D248" s="217"/>
      <c r="E248" s="217"/>
      <c r="F248" s="217"/>
      <c r="G248" s="217"/>
    </row>
    <row r="249" spans="1:7">
      <c r="A249" s="217"/>
      <c r="B249" s="217"/>
      <c r="C249" s="217"/>
      <c r="D249" s="217"/>
      <c r="E249" s="217"/>
      <c r="F249" s="217"/>
      <c r="G249" s="217"/>
    </row>
    <row r="250" spans="1:7">
      <c r="A250" s="217"/>
      <c r="B250" s="217"/>
      <c r="C250" s="217"/>
      <c r="D250" s="217"/>
      <c r="E250" s="217"/>
      <c r="F250" s="217"/>
      <c r="G250" s="217"/>
    </row>
    <row r="251" spans="1:7">
      <c r="A251" s="217"/>
      <c r="B251" s="217"/>
      <c r="C251" s="217"/>
      <c r="D251" s="217"/>
      <c r="E251" s="217"/>
      <c r="F251" s="217"/>
      <c r="G251" s="217"/>
    </row>
    <row r="252" spans="1:7">
      <c r="A252" s="217"/>
      <c r="B252" s="217"/>
      <c r="C252" s="217"/>
      <c r="D252" s="217"/>
      <c r="E252" s="217"/>
      <c r="F252" s="217"/>
      <c r="G252" s="217"/>
    </row>
    <row r="253" spans="1:7">
      <c r="A253" s="217"/>
      <c r="B253" s="217"/>
      <c r="C253" s="217"/>
      <c r="D253" s="217"/>
      <c r="E253" s="217"/>
      <c r="F253" s="217"/>
      <c r="G253" s="217"/>
    </row>
    <row r="254" spans="1:7">
      <c r="A254" s="217"/>
      <c r="B254" s="217"/>
      <c r="C254" s="217"/>
      <c r="D254" s="217"/>
      <c r="E254" s="217"/>
      <c r="F254" s="217"/>
      <c r="G254" s="217"/>
    </row>
    <row r="255" spans="1:7">
      <c r="A255" s="217"/>
      <c r="B255" s="217"/>
      <c r="C255" s="217"/>
      <c r="D255" s="217"/>
      <c r="E255" s="217"/>
      <c r="F255" s="217"/>
      <c r="G255" s="217"/>
    </row>
    <row r="256" spans="1:7">
      <c r="A256" s="217"/>
      <c r="B256" s="217"/>
      <c r="C256" s="217"/>
      <c r="D256" s="217"/>
      <c r="E256" s="217"/>
      <c r="F256" s="217"/>
      <c r="G256" s="217"/>
    </row>
    <row r="257" spans="1:7">
      <c r="A257" s="217"/>
      <c r="B257" s="217"/>
      <c r="C257" s="217"/>
      <c r="D257" s="217"/>
      <c r="E257" s="217"/>
      <c r="F257" s="217"/>
      <c r="G257" s="217"/>
    </row>
    <row r="258" spans="1:7">
      <c r="A258" s="217"/>
      <c r="B258" s="217"/>
      <c r="C258" s="217"/>
      <c r="D258" s="217"/>
      <c r="E258" s="217"/>
      <c r="F258" s="217"/>
      <c r="G258" s="217"/>
    </row>
    <row r="259" spans="1:7">
      <c r="A259" s="217"/>
      <c r="B259" s="217"/>
      <c r="C259" s="217"/>
      <c r="D259" s="217"/>
      <c r="E259" s="217"/>
      <c r="F259" s="217"/>
      <c r="G259" s="217"/>
    </row>
    <row r="260" spans="1:7">
      <c r="A260" s="217"/>
      <c r="B260" s="217"/>
      <c r="C260" s="217"/>
      <c r="D260" s="217"/>
      <c r="E260" s="217"/>
      <c r="F260" s="217"/>
      <c r="G260" s="217"/>
    </row>
    <row r="261" spans="1:7">
      <c r="A261" s="217"/>
      <c r="B261" s="217"/>
      <c r="C261" s="217"/>
      <c r="D261" s="217"/>
      <c r="E261" s="217"/>
      <c r="F261" s="217"/>
      <c r="G261" s="217"/>
    </row>
    <row r="262" spans="1:7">
      <c r="A262" s="217"/>
      <c r="B262" s="217"/>
      <c r="C262" s="217"/>
      <c r="D262" s="217"/>
      <c r="E262" s="217"/>
      <c r="F262" s="217"/>
      <c r="G262" s="217"/>
    </row>
    <row r="263" spans="1:7">
      <c r="A263" s="217"/>
      <c r="B263" s="217"/>
      <c r="C263" s="217"/>
      <c r="D263" s="217"/>
      <c r="E263" s="217"/>
      <c r="F263" s="217"/>
      <c r="G263" s="217"/>
    </row>
    <row r="264" spans="1:7">
      <c r="A264" s="217"/>
      <c r="B264" s="217"/>
      <c r="C264" s="217"/>
      <c r="D264" s="217"/>
      <c r="E264" s="217"/>
      <c r="F264" s="217"/>
      <c r="G264" s="217"/>
    </row>
    <row r="265" spans="1:7">
      <c r="A265" s="217"/>
      <c r="B265" s="217"/>
      <c r="C265" s="217"/>
      <c r="D265" s="217"/>
      <c r="E265" s="217"/>
      <c r="F265" s="217"/>
      <c r="G265" s="217"/>
    </row>
    <row r="266" spans="1:7">
      <c r="A266" s="217"/>
      <c r="B266" s="217"/>
      <c r="C266" s="217"/>
      <c r="D266" s="217"/>
      <c r="E266" s="217"/>
      <c r="F266" s="217"/>
      <c r="G266" s="217"/>
    </row>
    <row r="267" spans="1:7">
      <c r="A267" s="217"/>
      <c r="B267" s="217"/>
      <c r="C267" s="217"/>
      <c r="D267" s="217"/>
      <c r="E267" s="217"/>
      <c r="F267" s="217"/>
      <c r="G267" s="217"/>
    </row>
    <row r="268" spans="1:7">
      <c r="A268" s="217"/>
      <c r="B268" s="217"/>
      <c r="C268" s="217"/>
      <c r="D268" s="217"/>
      <c r="E268" s="217"/>
      <c r="F268" s="217"/>
      <c r="G268" s="217"/>
    </row>
    <row r="269" spans="1:7">
      <c r="A269" s="217"/>
      <c r="B269" s="217"/>
      <c r="C269" s="217"/>
      <c r="D269" s="217"/>
      <c r="E269" s="217"/>
      <c r="F269" s="217"/>
      <c r="G269" s="217"/>
    </row>
    <row r="270" spans="1:7">
      <c r="A270" s="217"/>
      <c r="B270" s="217"/>
      <c r="C270" s="217"/>
      <c r="D270" s="217"/>
      <c r="E270" s="217"/>
      <c r="F270" s="217"/>
      <c r="G270" s="217"/>
    </row>
    <row r="271" spans="1:7">
      <c r="A271" s="217"/>
      <c r="B271" s="217"/>
      <c r="C271" s="217"/>
      <c r="D271" s="217"/>
      <c r="E271" s="217"/>
      <c r="F271" s="217"/>
      <c r="G271" s="217"/>
    </row>
    <row r="272" spans="1:7">
      <c r="A272" s="217"/>
      <c r="B272" s="217"/>
      <c r="C272" s="217"/>
      <c r="D272" s="217"/>
      <c r="E272" s="217"/>
      <c r="F272" s="217"/>
      <c r="G272" s="217"/>
    </row>
    <row r="273" spans="1:7">
      <c r="A273" s="217"/>
      <c r="B273" s="217"/>
      <c r="C273" s="217"/>
      <c r="D273" s="217"/>
      <c r="E273" s="217"/>
      <c r="F273" s="217"/>
      <c r="G273" s="217"/>
    </row>
    <row r="274" spans="1:7">
      <c r="A274" s="217"/>
      <c r="B274" s="217"/>
      <c r="C274" s="217"/>
      <c r="D274" s="217"/>
      <c r="E274" s="217"/>
      <c r="F274" s="217"/>
      <c r="G274" s="217"/>
    </row>
    <row r="275" spans="1:7">
      <c r="A275" s="217"/>
      <c r="B275" s="217"/>
      <c r="C275" s="217"/>
      <c r="D275" s="217"/>
      <c r="E275" s="217"/>
      <c r="F275" s="217"/>
      <c r="G275" s="217"/>
    </row>
    <row r="276" spans="1:7">
      <c r="A276" s="217"/>
      <c r="B276" s="217"/>
      <c r="C276" s="217"/>
      <c r="D276" s="217"/>
      <c r="E276" s="217"/>
      <c r="F276" s="217"/>
      <c r="G276" s="217"/>
    </row>
    <row r="277" spans="1:7">
      <c r="A277" s="217"/>
      <c r="B277" s="217"/>
      <c r="C277" s="217"/>
      <c r="D277" s="217"/>
      <c r="E277" s="217"/>
      <c r="F277" s="217"/>
      <c r="G277" s="217"/>
    </row>
    <row r="278" spans="1:7">
      <c r="A278" s="217"/>
      <c r="B278" s="217"/>
      <c r="C278" s="217"/>
      <c r="D278" s="217"/>
      <c r="E278" s="217"/>
      <c r="F278" s="217"/>
      <c r="G278" s="217"/>
    </row>
    <row r="279" spans="1:7">
      <c r="A279" s="217"/>
      <c r="B279" s="217"/>
      <c r="C279" s="217"/>
      <c r="D279" s="217"/>
      <c r="E279" s="217"/>
      <c r="F279" s="217"/>
      <c r="G279" s="217"/>
    </row>
    <row r="280" spans="1:7">
      <c r="A280" s="217"/>
      <c r="B280" s="217"/>
      <c r="C280" s="217"/>
      <c r="D280" s="217"/>
      <c r="E280" s="217"/>
      <c r="F280" s="217"/>
      <c r="G280" s="217"/>
    </row>
    <row r="281" spans="1:7">
      <c r="A281" s="217"/>
      <c r="B281" s="217"/>
      <c r="C281" s="217"/>
      <c r="D281" s="217"/>
      <c r="E281" s="217"/>
      <c r="F281" s="217"/>
      <c r="G281" s="217"/>
    </row>
    <row r="282" spans="1:7">
      <c r="A282" s="217"/>
      <c r="B282" s="217"/>
      <c r="C282" s="217"/>
      <c r="D282" s="217"/>
      <c r="E282" s="217"/>
      <c r="F282" s="217"/>
      <c r="G282" s="217"/>
    </row>
    <row r="283" spans="1:7">
      <c r="A283" s="217"/>
      <c r="B283" s="217"/>
      <c r="C283" s="217"/>
      <c r="D283" s="217"/>
      <c r="E283" s="217"/>
      <c r="F283" s="217"/>
      <c r="G283" s="217"/>
    </row>
    <row r="284" spans="1:7">
      <c r="A284" s="217"/>
      <c r="B284" s="217"/>
      <c r="C284" s="217"/>
      <c r="D284" s="217"/>
      <c r="E284" s="217"/>
      <c r="F284" s="217"/>
      <c r="G284" s="217"/>
    </row>
    <row r="285" spans="1:7">
      <c r="A285" s="217"/>
      <c r="B285" s="217"/>
      <c r="C285" s="217"/>
      <c r="D285" s="217"/>
      <c r="E285" s="217"/>
      <c r="F285" s="217"/>
      <c r="G285" s="217"/>
    </row>
    <row r="286" spans="1:7">
      <c r="A286" s="217"/>
      <c r="B286" s="217"/>
      <c r="C286" s="217"/>
      <c r="D286" s="217"/>
      <c r="E286" s="217"/>
      <c r="F286" s="217"/>
      <c r="G286" s="217"/>
    </row>
    <row r="287" spans="1:7">
      <c r="A287" s="217"/>
      <c r="B287" s="217"/>
      <c r="C287" s="217"/>
      <c r="D287" s="217"/>
      <c r="E287" s="217"/>
      <c r="F287" s="217"/>
      <c r="G287" s="217"/>
    </row>
    <row r="288" spans="1:7">
      <c r="A288" s="217"/>
      <c r="B288" s="217"/>
      <c r="C288" s="217"/>
      <c r="D288" s="217"/>
      <c r="E288" s="217"/>
      <c r="F288" s="217"/>
      <c r="G288" s="217"/>
    </row>
    <row r="289" spans="1:7">
      <c r="A289" s="217"/>
      <c r="B289" s="217"/>
      <c r="C289" s="217"/>
      <c r="D289" s="217"/>
      <c r="E289" s="217"/>
      <c r="F289" s="217"/>
      <c r="G289" s="217"/>
    </row>
    <row r="290" spans="1:7">
      <c r="A290" s="217"/>
      <c r="B290" s="217"/>
      <c r="C290" s="217"/>
      <c r="D290" s="217"/>
      <c r="E290" s="217"/>
      <c r="F290" s="217"/>
      <c r="G290" s="217"/>
    </row>
    <row r="291" spans="1:7">
      <c r="A291" s="217"/>
      <c r="B291" s="217"/>
      <c r="C291" s="217"/>
      <c r="D291" s="217"/>
      <c r="E291" s="217"/>
      <c r="F291" s="217"/>
      <c r="G291" s="217"/>
    </row>
    <row r="292" spans="1:7">
      <c r="A292" s="217"/>
      <c r="B292" s="217"/>
      <c r="C292" s="217"/>
      <c r="D292" s="217"/>
      <c r="E292" s="217"/>
      <c r="F292" s="217"/>
      <c r="G292" s="217"/>
    </row>
    <row r="293" spans="1:7">
      <c r="A293" s="217"/>
      <c r="B293" s="217"/>
      <c r="C293" s="217"/>
      <c r="D293" s="217"/>
      <c r="E293" s="217"/>
      <c r="F293" s="217"/>
      <c r="G293" s="217"/>
    </row>
    <row r="294" spans="1:7">
      <c r="A294" s="217"/>
      <c r="B294" s="217"/>
      <c r="C294" s="217"/>
      <c r="D294" s="217"/>
      <c r="E294" s="217"/>
      <c r="F294" s="217"/>
      <c r="G294" s="217"/>
    </row>
    <row r="295" spans="1:7">
      <c r="A295" s="217"/>
      <c r="B295" s="217"/>
      <c r="C295" s="217"/>
      <c r="D295" s="217"/>
      <c r="E295" s="217"/>
      <c r="F295" s="217"/>
      <c r="G295" s="217"/>
    </row>
    <row r="296" spans="1:7">
      <c r="A296" s="217"/>
      <c r="B296" s="217"/>
      <c r="C296" s="217"/>
      <c r="D296" s="217"/>
      <c r="E296" s="217"/>
      <c r="F296" s="217"/>
      <c r="G296" s="217"/>
    </row>
    <row r="297" spans="1:7">
      <c r="A297" s="217"/>
      <c r="B297" s="217"/>
      <c r="C297" s="217"/>
      <c r="D297" s="217"/>
      <c r="E297" s="217"/>
      <c r="F297" s="217"/>
      <c r="G297" s="217"/>
    </row>
    <row r="298" spans="1:7">
      <c r="A298" s="217"/>
      <c r="B298" s="217"/>
      <c r="C298" s="217"/>
      <c r="D298" s="217"/>
      <c r="E298" s="217"/>
      <c r="F298" s="217"/>
      <c r="G298" s="217"/>
    </row>
    <row r="299" spans="1:7">
      <c r="A299" s="217"/>
      <c r="B299" s="217"/>
      <c r="C299" s="217"/>
      <c r="D299" s="217"/>
      <c r="E299" s="217"/>
      <c r="F299" s="217"/>
      <c r="G299" s="217"/>
    </row>
    <row r="300" spans="1:7">
      <c r="A300" s="217"/>
      <c r="B300" s="217"/>
      <c r="C300" s="217"/>
      <c r="D300" s="217"/>
      <c r="E300" s="217"/>
      <c r="F300" s="217"/>
      <c r="G300" s="217"/>
    </row>
    <row r="301" spans="1:7">
      <c r="A301" s="217"/>
      <c r="B301" s="217"/>
      <c r="C301" s="217"/>
      <c r="D301" s="217"/>
      <c r="E301" s="217"/>
      <c r="F301" s="217"/>
      <c r="G301" s="217"/>
    </row>
    <row r="302" spans="1:7">
      <c r="A302" s="217"/>
      <c r="B302" s="217"/>
      <c r="C302" s="217"/>
      <c r="D302" s="217"/>
      <c r="E302" s="217"/>
      <c r="F302" s="217"/>
      <c r="G302" s="217"/>
    </row>
    <row r="303" spans="1:7">
      <c r="A303" s="217"/>
      <c r="B303" s="217"/>
      <c r="C303" s="217"/>
      <c r="D303" s="217"/>
      <c r="E303" s="217"/>
      <c r="F303" s="217"/>
      <c r="G303" s="217"/>
    </row>
    <row r="304" spans="1:7">
      <c r="A304" s="217"/>
      <c r="B304" s="217"/>
      <c r="C304" s="217"/>
      <c r="D304" s="217"/>
      <c r="E304" s="217"/>
      <c r="F304" s="217"/>
      <c r="G304" s="217"/>
    </row>
    <row r="305" spans="1:7">
      <c r="A305" s="217"/>
      <c r="B305" s="217"/>
      <c r="C305" s="217"/>
      <c r="D305" s="217"/>
      <c r="E305" s="217"/>
      <c r="F305" s="217"/>
      <c r="G305" s="217"/>
    </row>
    <row r="306" spans="1:7">
      <c r="A306" s="217"/>
      <c r="B306" s="217"/>
      <c r="C306" s="217"/>
      <c r="D306" s="217"/>
      <c r="E306" s="217"/>
      <c r="F306" s="217"/>
      <c r="G306" s="217"/>
    </row>
    <row r="307" spans="1:7">
      <c r="A307" s="217"/>
      <c r="B307" s="217"/>
      <c r="C307" s="217"/>
      <c r="D307" s="217"/>
      <c r="E307" s="217"/>
      <c r="F307" s="217"/>
      <c r="G307" s="217"/>
    </row>
    <row r="308" spans="1:7">
      <c r="A308" s="217"/>
      <c r="B308" s="217"/>
      <c r="C308" s="217"/>
      <c r="D308" s="217"/>
      <c r="E308" s="217"/>
      <c r="F308" s="217"/>
      <c r="G308" s="217"/>
    </row>
    <row r="309" spans="1:7">
      <c r="A309" s="217"/>
      <c r="B309" s="217"/>
      <c r="C309" s="217"/>
      <c r="D309" s="217"/>
      <c r="E309" s="217"/>
      <c r="F309" s="217"/>
      <c r="G309" s="217"/>
    </row>
    <row r="310" spans="1:7">
      <c r="A310" s="217"/>
      <c r="B310" s="217"/>
      <c r="C310" s="217"/>
      <c r="D310" s="217"/>
      <c r="E310" s="217"/>
      <c r="F310" s="217"/>
      <c r="G310" s="217"/>
    </row>
    <row r="311" spans="1:7">
      <c r="A311" s="217"/>
      <c r="B311" s="217"/>
      <c r="C311" s="217"/>
      <c r="D311" s="217"/>
      <c r="E311" s="217"/>
      <c r="F311" s="217"/>
      <c r="G311" s="217"/>
    </row>
    <row r="312" spans="1:7">
      <c r="A312" s="217"/>
      <c r="B312" s="217"/>
      <c r="C312" s="217"/>
      <c r="D312" s="217"/>
      <c r="E312" s="217"/>
      <c r="F312" s="217"/>
      <c r="G312" s="217"/>
    </row>
    <row r="313" spans="1:7">
      <c r="A313" s="217"/>
      <c r="B313" s="217"/>
      <c r="C313" s="217"/>
      <c r="D313" s="217"/>
      <c r="E313" s="217"/>
      <c r="F313" s="217"/>
      <c r="G313" s="217"/>
    </row>
    <row r="314" spans="1:7">
      <c r="A314" s="217"/>
      <c r="B314" s="217"/>
      <c r="C314" s="217"/>
      <c r="D314" s="217"/>
      <c r="E314" s="217"/>
      <c r="F314" s="217"/>
      <c r="G314" s="217"/>
    </row>
    <row r="315" spans="1:7">
      <c r="A315" s="217"/>
      <c r="B315" s="217"/>
      <c r="C315" s="217"/>
      <c r="D315" s="217"/>
      <c r="E315" s="217"/>
      <c r="F315" s="217"/>
      <c r="G315" s="217"/>
    </row>
    <row r="316" spans="1:7">
      <c r="A316" s="217"/>
      <c r="B316" s="217"/>
      <c r="C316" s="217"/>
      <c r="D316" s="217"/>
      <c r="E316" s="217"/>
      <c r="F316" s="217"/>
      <c r="G316" s="217"/>
    </row>
    <row r="317" spans="1:7">
      <c r="A317" s="217"/>
      <c r="B317" s="217"/>
      <c r="C317" s="217"/>
      <c r="D317" s="217"/>
      <c r="E317" s="217"/>
      <c r="F317" s="217"/>
      <c r="G317" s="217"/>
    </row>
    <row r="318" spans="1:7">
      <c r="A318" s="217"/>
      <c r="B318" s="217"/>
      <c r="C318" s="217"/>
      <c r="D318" s="217"/>
      <c r="E318" s="217"/>
      <c r="F318" s="217"/>
      <c r="G318" s="217"/>
    </row>
    <row r="319" spans="1:7">
      <c r="A319" s="217"/>
      <c r="B319" s="217"/>
      <c r="C319" s="217"/>
      <c r="D319" s="217"/>
      <c r="E319" s="217"/>
      <c r="F319" s="217"/>
      <c r="G319" s="217"/>
    </row>
    <row r="320" spans="1:7">
      <c r="A320" s="217"/>
      <c r="B320" s="217"/>
      <c r="C320" s="217"/>
      <c r="D320" s="217"/>
      <c r="E320" s="217"/>
      <c r="F320" s="217"/>
      <c r="G320" s="217"/>
    </row>
    <row r="321" spans="1:7">
      <c r="A321" s="217"/>
      <c r="B321" s="217"/>
      <c r="C321" s="217"/>
      <c r="D321" s="217"/>
      <c r="E321" s="217"/>
      <c r="F321" s="217"/>
      <c r="G321" s="217"/>
    </row>
    <row r="322" spans="1:7">
      <c r="A322" s="217"/>
      <c r="B322" s="217"/>
      <c r="C322" s="217"/>
      <c r="D322" s="217"/>
      <c r="E322" s="217"/>
      <c r="F322" s="217"/>
      <c r="G322" s="217"/>
    </row>
    <row r="323" spans="1:7">
      <c r="A323" s="217"/>
      <c r="B323" s="217"/>
      <c r="C323" s="217"/>
      <c r="D323" s="217"/>
      <c r="E323" s="217"/>
      <c r="F323" s="217"/>
      <c r="G323" s="217"/>
    </row>
    <row r="324" spans="1:7">
      <c r="A324" s="217"/>
      <c r="B324" s="217"/>
      <c r="C324" s="217"/>
      <c r="D324" s="217"/>
      <c r="E324" s="217"/>
      <c r="F324" s="217"/>
      <c r="G324" s="217"/>
    </row>
    <row r="325" spans="1:7">
      <c r="A325" s="217"/>
      <c r="B325" s="217"/>
      <c r="C325" s="217"/>
      <c r="D325" s="217"/>
      <c r="E325" s="217"/>
      <c r="F325" s="217"/>
      <c r="G325" s="217"/>
    </row>
    <row r="326" spans="1:7">
      <c r="A326" s="217"/>
      <c r="B326" s="217"/>
      <c r="C326" s="217"/>
      <c r="D326" s="217"/>
      <c r="E326" s="217"/>
      <c r="F326" s="217"/>
      <c r="G326" s="217"/>
    </row>
    <row r="327" spans="1:7">
      <c r="A327" s="217"/>
      <c r="B327" s="217"/>
      <c r="C327" s="217"/>
      <c r="D327" s="217"/>
      <c r="E327" s="217"/>
      <c r="F327" s="217"/>
      <c r="G327" s="217"/>
    </row>
    <row r="328" spans="1:7">
      <c r="A328" s="217"/>
      <c r="B328" s="217"/>
      <c r="C328" s="217"/>
      <c r="D328" s="217"/>
      <c r="E328" s="217"/>
      <c r="F328" s="217"/>
      <c r="G328" s="217"/>
    </row>
    <row r="329" spans="1:7">
      <c r="A329" s="217"/>
      <c r="B329" s="217"/>
      <c r="C329" s="217"/>
      <c r="D329" s="217"/>
      <c r="E329" s="217"/>
      <c r="F329" s="217"/>
      <c r="G329" s="217"/>
    </row>
    <row r="330" spans="1:7">
      <c r="A330" s="217"/>
      <c r="B330" s="217"/>
      <c r="C330" s="217"/>
      <c r="D330" s="217"/>
      <c r="E330" s="217"/>
      <c r="F330" s="217"/>
      <c r="G330" s="217"/>
    </row>
    <row r="331" spans="1:7">
      <c r="A331" s="217"/>
      <c r="B331" s="217"/>
      <c r="C331" s="217"/>
      <c r="D331" s="217"/>
      <c r="E331" s="217"/>
      <c r="F331" s="217"/>
      <c r="G331" s="217"/>
    </row>
    <row r="332" spans="1:7">
      <c r="A332" s="217"/>
      <c r="B332" s="217"/>
      <c r="C332" s="217"/>
      <c r="D332" s="217"/>
      <c r="E332" s="217"/>
      <c r="F332" s="217"/>
      <c r="G332" s="217"/>
    </row>
    <row r="333" spans="1:7">
      <c r="A333" s="217"/>
      <c r="B333" s="217"/>
      <c r="C333" s="217"/>
      <c r="D333" s="217"/>
      <c r="E333" s="217"/>
      <c r="F333" s="217"/>
      <c r="G333" s="217"/>
    </row>
    <row r="334" spans="1:7">
      <c r="A334" s="217"/>
      <c r="B334" s="217"/>
      <c r="C334" s="217"/>
      <c r="D334" s="217"/>
      <c r="E334" s="217"/>
      <c r="F334" s="217"/>
      <c r="G334" s="217"/>
    </row>
    <row r="335" spans="1:7">
      <c r="A335" s="217"/>
      <c r="B335" s="217"/>
      <c r="C335" s="217"/>
      <c r="D335" s="217"/>
      <c r="E335" s="217"/>
      <c r="F335" s="217"/>
      <c r="G335" s="217"/>
    </row>
    <row r="336" spans="1:7">
      <c r="A336" s="217"/>
      <c r="B336" s="217"/>
      <c r="C336" s="217"/>
      <c r="D336" s="217"/>
      <c r="E336" s="217"/>
      <c r="F336" s="217"/>
      <c r="G336" s="217"/>
    </row>
    <row r="337" spans="1:7">
      <c r="A337" s="217"/>
      <c r="B337" s="217"/>
      <c r="C337" s="217"/>
      <c r="D337" s="217"/>
      <c r="E337" s="217"/>
      <c r="F337" s="217"/>
      <c r="G337" s="217"/>
    </row>
    <row r="338" spans="1:7">
      <c r="A338" s="217"/>
      <c r="B338" s="217"/>
      <c r="C338" s="217"/>
      <c r="D338" s="217"/>
      <c r="E338" s="217"/>
      <c r="F338" s="217"/>
      <c r="G338" s="217"/>
    </row>
    <row r="339" spans="1:7">
      <c r="A339" s="217"/>
      <c r="B339" s="217"/>
      <c r="C339" s="217"/>
      <c r="D339" s="217"/>
      <c r="E339" s="217"/>
      <c r="F339" s="217"/>
      <c r="G339" s="217"/>
    </row>
    <row r="340" spans="1:7">
      <c r="A340" s="217"/>
      <c r="B340" s="217"/>
      <c r="C340" s="217"/>
      <c r="D340" s="217"/>
      <c r="E340" s="217"/>
      <c r="F340" s="217"/>
      <c r="G340" s="217"/>
    </row>
    <row r="341" spans="1:7">
      <c r="A341" s="217"/>
      <c r="B341" s="217"/>
      <c r="C341" s="217"/>
      <c r="D341" s="217"/>
      <c r="E341" s="217"/>
      <c r="F341" s="217"/>
      <c r="G341" s="217"/>
    </row>
    <row r="342" spans="1:7">
      <c r="A342" s="217"/>
      <c r="B342" s="217"/>
      <c r="C342" s="217"/>
      <c r="D342" s="217"/>
      <c r="E342" s="217"/>
      <c r="F342" s="217"/>
      <c r="G342" s="217"/>
    </row>
    <row r="343" spans="1:7">
      <c r="A343" s="217"/>
      <c r="B343" s="217"/>
      <c r="C343" s="217"/>
      <c r="D343" s="217"/>
      <c r="E343" s="217"/>
      <c r="F343" s="217"/>
      <c r="G343" s="217"/>
    </row>
    <row r="344" spans="1:7">
      <c r="A344" s="217"/>
      <c r="B344" s="217"/>
      <c r="C344" s="217"/>
      <c r="D344" s="217"/>
      <c r="E344" s="217"/>
      <c r="F344" s="217"/>
      <c r="G344" s="217"/>
    </row>
    <row r="345" spans="1:7">
      <c r="A345" s="217"/>
      <c r="B345" s="217"/>
      <c r="C345" s="217"/>
      <c r="D345" s="217"/>
      <c r="E345" s="217"/>
      <c r="F345" s="217"/>
      <c r="G345" s="217"/>
    </row>
    <row r="346" spans="1:7">
      <c r="A346" s="217"/>
      <c r="B346" s="217"/>
      <c r="C346" s="217"/>
      <c r="D346" s="217"/>
      <c r="E346" s="217"/>
      <c r="F346" s="217"/>
      <c r="G346" s="217"/>
    </row>
    <row r="347" spans="1:7">
      <c r="A347" s="217"/>
      <c r="B347" s="217"/>
      <c r="C347" s="217"/>
      <c r="D347" s="217"/>
      <c r="E347" s="217"/>
      <c r="F347" s="217"/>
      <c r="G347" s="217"/>
    </row>
    <row r="348" spans="1:7">
      <c r="A348" s="217"/>
      <c r="B348" s="217"/>
      <c r="C348" s="217"/>
      <c r="D348" s="217"/>
      <c r="E348" s="217"/>
      <c r="F348" s="217"/>
      <c r="G348" s="217"/>
    </row>
    <row r="349" spans="1:7">
      <c r="A349" s="217"/>
      <c r="B349" s="217"/>
      <c r="C349" s="217"/>
      <c r="D349" s="217"/>
      <c r="E349" s="217"/>
      <c r="F349" s="217"/>
      <c r="G349" s="217"/>
    </row>
    <row r="350" spans="1:7">
      <c r="A350" s="217"/>
      <c r="B350" s="217"/>
      <c r="C350" s="217"/>
      <c r="D350" s="217"/>
      <c r="E350" s="217"/>
      <c r="F350" s="217"/>
      <c r="G350" s="217"/>
    </row>
    <row r="351" spans="1:7">
      <c r="A351" s="217"/>
      <c r="B351" s="217"/>
      <c r="C351" s="217"/>
      <c r="D351" s="217"/>
      <c r="E351" s="217"/>
      <c r="F351" s="217"/>
      <c r="G351" s="217"/>
    </row>
    <row r="352" spans="1:7">
      <c r="A352" s="217"/>
      <c r="B352" s="217"/>
      <c r="C352" s="217"/>
      <c r="D352" s="217"/>
      <c r="E352" s="217"/>
      <c r="F352" s="217"/>
      <c r="G352" s="217"/>
    </row>
    <row r="353" spans="1:7">
      <c r="A353" s="217"/>
      <c r="B353" s="217"/>
      <c r="C353" s="217"/>
      <c r="D353" s="217"/>
      <c r="E353" s="217"/>
      <c r="F353" s="217"/>
      <c r="G353" s="217"/>
    </row>
    <row r="354" spans="1:7">
      <c r="A354" s="217"/>
      <c r="B354" s="217"/>
      <c r="C354" s="217"/>
      <c r="D354" s="217"/>
      <c r="E354" s="217"/>
      <c r="F354" s="217"/>
      <c r="G354" s="217"/>
    </row>
    <row r="355" spans="1:7">
      <c r="A355" s="217"/>
      <c r="B355" s="217"/>
      <c r="C355" s="217"/>
      <c r="D355" s="217"/>
      <c r="E355" s="217"/>
      <c r="F355" s="217"/>
      <c r="G355" s="217"/>
    </row>
    <row r="356" spans="1:7">
      <c r="A356" s="217"/>
      <c r="B356" s="217"/>
      <c r="C356" s="217"/>
      <c r="D356" s="217"/>
      <c r="E356" s="217"/>
      <c r="F356" s="217"/>
      <c r="G356" s="217"/>
    </row>
    <row r="357" spans="1:7">
      <c r="A357" s="217"/>
      <c r="B357" s="217"/>
      <c r="C357" s="217"/>
      <c r="D357" s="217"/>
      <c r="E357" s="217"/>
      <c r="F357" s="217"/>
      <c r="G357" s="217"/>
    </row>
    <row r="358" spans="1:7">
      <c r="A358" s="217"/>
      <c r="B358" s="217"/>
      <c r="C358" s="217"/>
      <c r="D358" s="217"/>
      <c r="E358" s="217"/>
      <c r="F358" s="217"/>
      <c r="G358" s="217"/>
    </row>
    <row r="359" spans="1:7">
      <c r="A359" s="217"/>
      <c r="B359" s="217"/>
      <c r="C359" s="217"/>
      <c r="D359" s="217"/>
      <c r="E359" s="217"/>
      <c r="F359" s="217"/>
      <c r="G359" s="217"/>
    </row>
    <row r="360" spans="1:7">
      <c r="A360" s="217"/>
      <c r="B360" s="217"/>
      <c r="C360" s="217"/>
      <c r="D360" s="217"/>
      <c r="E360" s="217"/>
      <c r="F360" s="217"/>
      <c r="G360" s="217"/>
    </row>
    <row r="361" spans="1:7">
      <c r="A361" s="217"/>
      <c r="B361" s="217"/>
      <c r="C361" s="217"/>
      <c r="D361" s="217"/>
      <c r="E361" s="217"/>
      <c r="F361" s="217"/>
      <c r="G361" s="217"/>
    </row>
    <row r="362" spans="1:7">
      <c r="A362" s="217"/>
      <c r="B362" s="217"/>
      <c r="C362" s="217"/>
      <c r="D362" s="217"/>
      <c r="E362" s="217"/>
      <c r="F362" s="217"/>
      <c r="G362" s="217"/>
    </row>
    <row r="363" spans="1:7">
      <c r="A363" s="217"/>
      <c r="B363" s="217"/>
      <c r="C363" s="217"/>
      <c r="D363" s="217"/>
      <c r="E363" s="217"/>
      <c r="F363" s="217"/>
      <c r="G363" s="217"/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opLeftCell="A22" workbookViewId="0">
      <selection activeCell="J5" sqref="J5"/>
    </sheetView>
  </sheetViews>
  <sheetFormatPr defaultRowHeight="14.4"/>
  <cols>
    <col min="1" max="1" width="15.5546875" customWidth="1"/>
    <col min="2" max="2" width="14" customWidth="1"/>
    <col min="3" max="3" width="11.88671875" customWidth="1"/>
    <col min="4" max="4" width="12.88671875" customWidth="1"/>
    <col min="5" max="5" width="21.21875" customWidth="1"/>
  </cols>
  <sheetData>
    <row r="1" spans="1:5" ht="15.6">
      <c r="A1" s="44" t="s">
        <v>195</v>
      </c>
      <c r="B1" s="44"/>
      <c r="C1" s="44"/>
      <c r="D1" s="44"/>
    </row>
    <row r="2" spans="1:5" ht="15.6">
      <c r="A2" s="44" t="s">
        <v>196</v>
      </c>
      <c r="B2" s="44"/>
      <c r="C2" s="44"/>
      <c r="D2" s="44"/>
    </row>
    <row r="3" spans="1:5" ht="15.6">
      <c r="A3" s="44" t="s">
        <v>197</v>
      </c>
      <c r="B3" s="44"/>
      <c r="C3" s="44"/>
      <c r="D3" s="44"/>
    </row>
    <row r="4" spans="1:5" ht="15" thickBot="1"/>
    <row r="5" spans="1:5" ht="48.6" customHeight="1">
      <c r="A5" s="466" t="s">
        <v>39</v>
      </c>
      <c r="B5" s="468" t="s">
        <v>154</v>
      </c>
      <c r="C5" s="468" t="s">
        <v>155</v>
      </c>
      <c r="D5" s="468" t="s">
        <v>156</v>
      </c>
      <c r="E5" s="46" t="s">
        <v>198</v>
      </c>
    </row>
    <row r="6" spans="1:5" ht="1.8" customHeight="1" thickBot="1">
      <c r="A6" s="467"/>
      <c r="B6" s="469"/>
      <c r="C6" s="469"/>
      <c r="D6" s="469"/>
      <c r="E6" s="49"/>
    </row>
    <row r="7" spans="1:5">
      <c r="A7" s="385" t="s">
        <v>88</v>
      </c>
      <c r="B7" s="384">
        <f>'CO Attainment'!C6</f>
        <v>78.8</v>
      </c>
      <c r="C7" s="384">
        <f>'CO Attainment'!D6</f>
        <v>69.599999999999994</v>
      </c>
      <c r="D7" s="383">
        <f>(B7+C7)/2</f>
        <v>74.199999999999989</v>
      </c>
      <c r="E7" s="384">
        <f>'CO Attainment'!I6</f>
        <v>86</v>
      </c>
    </row>
    <row r="8" spans="1:5">
      <c r="A8" s="51" t="s">
        <v>89</v>
      </c>
      <c r="B8" s="52">
        <f>'CO Attainment'!C7</f>
        <v>36.545454545454547</v>
      </c>
      <c r="C8" s="52">
        <f>'CO Attainment'!D7</f>
        <v>76.599999999999994</v>
      </c>
      <c r="D8" s="53">
        <f t="shared" ref="D8:D24" si="0">(B8+C8)/2</f>
        <v>56.572727272727271</v>
      </c>
      <c r="E8" s="52">
        <f>'CO Attainment'!I7</f>
        <v>82</v>
      </c>
    </row>
    <row r="9" spans="1:5">
      <c r="A9" s="51" t="s">
        <v>90</v>
      </c>
      <c r="B9" s="52">
        <f>'CO Attainment'!C8</f>
        <v>80</v>
      </c>
      <c r="C9" s="52">
        <f>'CO Attainment'!D8</f>
        <v>66.599999999999994</v>
      </c>
      <c r="D9" s="53">
        <f t="shared" si="0"/>
        <v>73.3</v>
      </c>
      <c r="E9" s="52">
        <f>'CO Attainment'!I8</f>
        <v>84.000000000000014</v>
      </c>
    </row>
    <row r="10" spans="1:5">
      <c r="A10" s="51" t="s">
        <v>91</v>
      </c>
      <c r="B10" s="52">
        <f>'CO Attainment'!C9</f>
        <v>88.4</v>
      </c>
      <c r="C10" s="52">
        <f>'CO Attainment'!D9</f>
        <v>73.8</v>
      </c>
      <c r="D10" s="53">
        <f t="shared" si="0"/>
        <v>81.099999999999994</v>
      </c>
      <c r="E10" s="52">
        <f>'CO Attainment'!I9</f>
        <v>76</v>
      </c>
    </row>
    <row r="11" spans="1:5">
      <c r="A11" s="51" t="s">
        <v>92</v>
      </c>
      <c r="B11" s="52">
        <f>'CO Attainment'!C10</f>
        <v>90.8</v>
      </c>
      <c r="C11" s="52">
        <f>'CO Attainment'!D10</f>
        <v>51.4</v>
      </c>
      <c r="D11" s="53">
        <f t="shared" si="0"/>
        <v>71.099999999999994</v>
      </c>
      <c r="E11" s="52">
        <f>'CO Attainment'!I10</f>
        <v>80</v>
      </c>
    </row>
    <row r="12" spans="1:5">
      <c r="A12" s="51" t="s">
        <v>93</v>
      </c>
      <c r="B12" s="52">
        <f>'CO Attainment'!C11</f>
        <v>85.2</v>
      </c>
      <c r="C12" s="52">
        <f>'CO Attainment'!D11</f>
        <v>50.6</v>
      </c>
      <c r="D12" s="53">
        <f t="shared" si="0"/>
        <v>67.900000000000006</v>
      </c>
      <c r="E12" s="52">
        <f>'CO Attainment'!I11</f>
        <v>78</v>
      </c>
    </row>
    <row r="13" spans="1:5">
      <c r="A13" s="51" t="s">
        <v>94</v>
      </c>
      <c r="B13" s="52">
        <f>'CO Attainment'!C12</f>
        <v>90.8</v>
      </c>
      <c r="C13" s="52">
        <f>'CO Attainment'!D12</f>
        <v>57.600000000000009</v>
      </c>
      <c r="D13" s="53">
        <f t="shared" si="0"/>
        <v>74.2</v>
      </c>
      <c r="E13" s="52">
        <f>'CO Attainment'!I12</f>
        <v>86</v>
      </c>
    </row>
    <row r="14" spans="1:5">
      <c r="A14" s="51" t="s">
        <v>95</v>
      </c>
      <c r="B14" s="52">
        <f>'CO Attainment'!C13</f>
        <v>91.2</v>
      </c>
      <c r="C14" s="52">
        <f>'CO Attainment'!D13</f>
        <v>46</v>
      </c>
      <c r="D14" s="53">
        <f t="shared" si="0"/>
        <v>68.599999999999994</v>
      </c>
      <c r="E14" s="52">
        <f>'CO Attainment'!I13</f>
        <v>70</v>
      </c>
    </row>
    <row r="15" spans="1:5">
      <c r="A15" s="51" t="s">
        <v>96</v>
      </c>
      <c r="B15" s="52">
        <f>'CO Attainment'!C14</f>
        <v>91.6</v>
      </c>
      <c r="C15" s="52">
        <f>'CO Attainment'!D14</f>
        <v>60.4</v>
      </c>
      <c r="D15" s="53">
        <f t="shared" si="0"/>
        <v>76</v>
      </c>
      <c r="E15" s="52">
        <f>'CO Attainment'!I14</f>
        <v>84.000000000000014</v>
      </c>
    </row>
    <row r="16" spans="1:5">
      <c r="A16" s="51" t="s">
        <v>97</v>
      </c>
      <c r="B16" s="52">
        <f>'CO Attainment'!C15</f>
        <v>91.6</v>
      </c>
      <c r="C16" s="52">
        <f>'CO Attainment'!D15</f>
        <v>53.79999999999999</v>
      </c>
      <c r="D16" s="53">
        <f t="shared" si="0"/>
        <v>72.699999999999989</v>
      </c>
      <c r="E16" s="52">
        <f>'CO Attainment'!I15</f>
        <v>86</v>
      </c>
    </row>
    <row r="17" spans="1:5">
      <c r="A17" s="51" t="s">
        <v>98</v>
      </c>
      <c r="B17" s="52">
        <f>'CO Attainment'!C16</f>
        <v>92</v>
      </c>
      <c r="C17" s="52">
        <f>'CO Attainment'!D16</f>
        <v>52.6</v>
      </c>
      <c r="D17" s="53">
        <f t="shared" si="0"/>
        <v>72.3</v>
      </c>
      <c r="E17" s="52">
        <f>'CO Attainment'!I16</f>
        <v>86</v>
      </c>
    </row>
    <row r="18" spans="1:5">
      <c r="A18" s="51" t="s">
        <v>99</v>
      </c>
      <c r="B18" s="52">
        <f>'CO Attainment'!C17</f>
        <v>92.4</v>
      </c>
      <c r="C18" s="52">
        <f>'CO Attainment'!D17</f>
        <v>47.8</v>
      </c>
      <c r="D18" s="53">
        <f t="shared" si="0"/>
        <v>70.099999999999994</v>
      </c>
      <c r="E18" s="52">
        <f>'CO Attainment'!I17</f>
        <v>84.000000000000014</v>
      </c>
    </row>
    <row r="19" spans="1:5">
      <c r="A19" s="51" t="s">
        <v>100</v>
      </c>
      <c r="B19" s="52">
        <f>'CO Attainment'!C18</f>
        <v>92</v>
      </c>
      <c r="C19" s="52">
        <f>'CO Attainment'!D18</f>
        <v>58.20000000000001</v>
      </c>
      <c r="D19" s="53">
        <f t="shared" si="0"/>
        <v>75.100000000000009</v>
      </c>
      <c r="E19" s="52">
        <f>'CO Attainment'!I18</f>
        <v>74</v>
      </c>
    </row>
    <row r="20" spans="1:5">
      <c r="A20" s="51" t="s">
        <v>101</v>
      </c>
      <c r="B20" s="52">
        <f>'CO Attainment'!C19</f>
        <v>92.4</v>
      </c>
      <c r="C20" s="52">
        <f>'CO Attainment'!D19</f>
        <v>58.20000000000001</v>
      </c>
      <c r="D20" s="53">
        <f t="shared" si="0"/>
        <v>75.300000000000011</v>
      </c>
      <c r="E20" s="52">
        <f>'CO Attainment'!I19</f>
        <v>92</v>
      </c>
    </row>
    <row r="21" spans="1:5">
      <c r="A21" s="51" t="s">
        <v>102</v>
      </c>
      <c r="B21" s="52">
        <f>'CO Attainment'!C20</f>
        <v>90</v>
      </c>
      <c r="C21" s="52">
        <f>'CO Attainment'!D20</f>
        <v>56.999999999999993</v>
      </c>
      <c r="D21" s="53">
        <f t="shared" si="0"/>
        <v>73.5</v>
      </c>
      <c r="E21" s="52">
        <f>'CO Attainment'!I20</f>
        <v>80</v>
      </c>
    </row>
    <row r="22" spans="1:5">
      <c r="A22" s="51" t="s">
        <v>103</v>
      </c>
      <c r="B22" s="52">
        <f>'CO Attainment'!C21</f>
        <v>90</v>
      </c>
      <c r="C22" s="52">
        <f>'CO Attainment'!D21</f>
        <v>49</v>
      </c>
      <c r="D22" s="53">
        <f t="shared" si="0"/>
        <v>69.5</v>
      </c>
      <c r="E22" s="52">
        <f>'CO Attainment'!I21</f>
        <v>84.000000000000014</v>
      </c>
    </row>
    <row r="23" spans="1:5">
      <c r="A23" s="51" t="s">
        <v>104</v>
      </c>
      <c r="B23" s="52">
        <f>'CO Attainment'!C22</f>
        <v>91.2</v>
      </c>
      <c r="C23" s="52">
        <f>'CO Attainment'!D22</f>
        <v>55.399999999999991</v>
      </c>
      <c r="D23" s="53">
        <f t="shared" si="0"/>
        <v>73.3</v>
      </c>
      <c r="E23" s="52">
        <f>'CO Attainment'!I22</f>
        <v>74</v>
      </c>
    </row>
    <row r="24" spans="1:5" ht="15" thickBot="1">
      <c r="A24" s="381" t="s">
        <v>105</v>
      </c>
      <c r="B24" s="382">
        <f>'CO Attainment'!C23</f>
        <v>92.8</v>
      </c>
      <c r="C24" s="382">
        <f>'CO Attainment'!D23</f>
        <v>58.599999999999994</v>
      </c>
      <c r="D24" s="386">
        <f t="shared" si="0"/>
        <v>75.699999999999989</v>
      </c>
      <c r="E24" s="382">
        <f>'CO Attainment'!I23</f>
        <v>86</v>
      </c>
    </row>
  </sheetData>
  <mergeCells count="4">
    <mergeCell ref="A5:A6"/>
    <mergeCell ref="B5:B6"/>
    <mergeCell ref="C5:C6"/>
    <mergeCell ref="D5:D6"/>
  </mergeCells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opLeftCell="A25" workbookViewId="0">
      <selection activeCell="O40" sqref="O40"/>
    </sheetView>
  </sheetViews>
  <sheetFormatPr defaultRowHeight="14.4"/>
  <cols>
    <col min="1" max="1" width="12.77734375" customWidth="1"/>
    <col min="2" max="2" width="20" customWidth="1"/>
    <col min="3" max="3" width="22.5546875" customWidth="1"/>
    <col min="4" max="4" width="17" customWidth="1"/>
    <col min="5" max="5" width="14.77734375" customWidth="1"/>
  </cols>
  <sheetData>
    <row r="1" spans="1:5" ht="18">
      <c r="A1" s="442" t="s">
        <v>195</v>
      </c>
      <c r="B1" s="457"/>
      <c r="C1" s="457"/>
      <c r="D1" s="457"/>
    </row>
    <row r="2" spans="1:5" ht="18">
      <c r="A2" s="442" t="s">
        <v>200</v>
      </c>
      <c r="B2" s="457"/>
      <c r="C2" s="457"/>
      <c r="D2" s="457"/>
    </row>
    <row r="3" spans="1:5" ht="18.600000000000001" thickBot="1">
      <c r="A3" s="457"/>
      <c r="B3" s="457"/>
      <c r="C3" s="457"/>
      <c r="D3" s="457"/>
    </row>
    <row r="4" spans="1:5" ht="31.2" customHeight="1" thickBot="1">
      <c r="A4" s="387" t="s">
        <v>39</v>
      </c>
      <c r="B4" s="388" t="s">
        <v>44</v>
      </c>
      <c r="C4" s="389" t="s">
        <v>60</v>
      </c>
      <c r="D4" s="379" t="s">
        <v>201</v>
      </c>
      <c r="E4" s="378" t="s">
        <v>63</v>
      </c>
    </row>
    <row r="5" spans="1:5">
      <c r="A5" s="385" t="s">
        <v>88</v>
      </c>
      <c r="B5" s="390">
        <v>3</v>
      </c>
      <c r="C5" s="391">
        <v>3</v>
      </c>
      <c r="D5" s="383">
        <f t="shared" ref="D5:D22" si="0">(B5*0.8+C5*0.2)</f>
        <v>3.0000000000000004</v>
      </c>
      <c r="E5" s="384">
        <v>3</v>
      </c>
    </row>
    <row r="6" spans="1:5">
      <c r="A6" s="51" t="s">
        <v>89</v>
      </c>
      <c r="B6" s="221">
        <v>3</v>
      </c>
      <c r="C6" s="238">
        <v>3</v>
      </c>
      <c r="D6" s="53">
        <f t="shared" si="0"/>
        <v>3.0000000000000004</v>
      </c>
      <c r="E6" s="52">
        <v>3</v>
      </c>
    </row>
    <row r="7" spans="1:5">
      <c r="A7" s="51" t="s">
        <v>90</v>
      </c>
      <c r="B7" s="221">
        <v>3</v>
      </c>
      <c r="C7" s="238">
        <v>3</v>
      </c>
      <c r="D7" s="53">
        <f t="shared" si="0"/>
        <v>3.0000000000000004</v>
      </c>
      <c r="E7" s="52">
        <v>3</v>
      </c>
    </row>
    <row r="8" spans="1:5">
      <c r="A8" s="51" t="s">
        <v>91</v>
      </c>
      <c r="B8" s="224">
        <v>3</v>
      </c>
      <c r="C8" s="238">
        <v>3</v>
      </c>
      <c r="D8" s="53">
        <f t="shared" si="0"/>
        <v>3.0000000000000004</v>
      </c>
      <c r="E8" s="52">
        <v>3</v>
      </c>
    </row>
    <row r="9" spans="1:5">
      <c r="A9" s="51" t="s">
        <v>92</v>
      </c>
      <c r="B9" s="221">
        <v>3</v>
      </c>
      <c r="C9" s="238">
        <v>3</v>
      </c>
      <c r="D9" s="53">
        <f t="shared" si="0"/>
        <v>3.0000000000000004</v>
      </c>
      <c r="E9" s="52">
        <v>3</v>
      </c>
    </row>
    <row r="10" spans="1:5">
      <c r="A10" s="51" t="s">
        <v>93</v>
      </c>
      <c r="B10" s="221">
        <v>3</v>
      </c>
      <c r="C10" s="238">
        <v>3</v>
      </c>
      <c r="D10" s="53">
        <f t="shared" si="0"/>
        <v>3.0000000000000004</v>
      </c>
      <c r="E10" s="52">
        <v>3</v>
      </c>
    </row>
    <row r="11" spans="1:5">
      <c r="A11" s="51" t="s">
        <v>94</v>
      </c>
      <c r="B11" s="221">
        <v>3</v>
      </c>
      <c r="C11" s="238">
        <v>3</v>
      </c>
      <c r="D11" s="53">
        <f t="shared" si="0"/>
        <v>3.0000000000000004</v>
      </c>
      <c r="E11" s="52">
        <v>3</v>
      </c>
    </row>
    <row r="12" spans="1:5">
      <c r="A12" s="51" t="s">
        <v>95</v>
      </c>
      <c r="B12" s="221">
        <v>3</v>
      </c>
      <c r="C12" s="238">
        <v>3</v>
      </c>
      <c r="D12" s="53">
        <f t="shared" si="0"/>
        <v>3.0000000000000004</v>
      </c>
      <c r="E12" s="52">
        <v>3</v>
      </c>
    </row>
    <row r="13" spans="1:5">
      <c r="A13" s="51" t="s">
        <v>96</v>
      </c>
      <c r="B13" s="221">
        <v>3</v>
      </c>
      <c r="C13" s="238">
        <v>3</v>
      </c>
      <c r="D13" s="53">
        <f t="shared" si="0"/>
        <v>3.0000000000000004</v>
      </c>
      <c r="E13" s="52">
        <v>3</v>
      </c>
    </row>
    <row r="14" spans="1:5">
      <c r="A14" s="51" t="s">
        <v>97</v>
      </c>
      <c r="B14" s="221">
        <v>3</v>
      </c>
      <c r="C14" s="238">
        <v>3</v>
      </c>
      <c r="D14" s="53">
        <f t="shared" si="0"/>
        <v>3.0000000000000004</v>
      </c>
      <c r="E14" s="52">
        <v>3</v>
      </c>
    </row>
    <row r="15" spans="1:5">
      <c r="A15" s="51" t="s">
        <v>98</v>
      </c>
      <c r="B15" s="221">
        <v>3</v>
      </c>
      <c r="C15" s="238">
        <v>3</v>
      </c>
      <c r="D15" s="53">
        <f t="shared" si="0"/>
        <v>3.0000000000000004</v>
      </c>
      <c r="E15" s="52">
        <v>3</v>
      </c>
    </row>
    <row r="16" spans="1:5">
      <c r="A16" s="51" t="s">
        <v>99</v>
      </c>
      <c r="B16" s="221">
        <v>3</v>
      </c>
      <c r="C16" s="238">
        <v>3</v>
      </c>
      <c r="D16" s="53">
        <f t="shared" si="0"/>
        <v>3.0000000000000004</v>
      </c>
      <c r="E16" s="52">
        <v>3</v>
      </c>
    </row>
    <row r="17" spans="1:5">
      <c r="A17" s="51" t="s">
        <v>100</v>
      </c>
      <c r="B17" s="221">
        <v>3</v>
      </c>
      <c r="C17" s="238">
        <v>3</v>
      </c>
      <c r="D17" s="53">
        <f t="shared" si="0"/>
        <v>3.0000000000000004</v>
      </c>
      <c r="E17" s="52">
        <v>3</v>
      </c>
    </row>
    <row r="18" spans="1:5">
      <c r="A18" s="51" t="s">
        <v>101</v>
      </c>
      <c r="B18" s="221">
        <v>3</v>
      </c>
      <c r="C18" s="238">
        <v>3</v>
      </c>
      <c r="D18" s="53">
        <f t="shared" si="0"/>
        <v>3.0000000000000004</v>
      </c>
      <c r="E18" s="52">
        <v>3</v>
      </c>
    </row>
    <row r="19" spans="1:5">
      <c r="A19" s="51" t="s">
        <v>102</v>
      </c>
      <c r="B19" s="221">
        <v>3</v>
      </c>
      <c r="C19" s="238">
        <v>3</v>
      </c>
      <c r="D19" s="53">
        <f t="shared" si="0"/>
        <v>3.0000000000000004</v>
      </c>
      <c r="E19" s="52">
        <v>3</v>
      </c>
    </row>
    <row r="20" spans="1:5">
      <c r="A20" s="51" t="s">
        <v>103</v>
      </c>
      <c r="B20" s="221">
        <v>3</v>
      </c>
      <c r="C20" s="238">
        <v>3</v>
      </c>
      <c r="D20" s="53">
        <f t="shared" si="0"/>
        <v>3.0000000000000004</v>
      </c>
      <c r="E20" s="52">
        <v>3</v>
      </c>
    </row>
    <row r="21" spans="1:5">
      <c r="A21" s="51" t="s">
        <v>104</v>
      </c>
      <c r="B21" s="221">
        <v>3</v>
      </c>
      <c r="C21" s="238">
        <v>3</v>
      </c>
      <c r="D21" s="53">
        <f t="shared" si="0"/>
        <v>3.0000000000000004</v>
      </c>
      <c r="E21" s="52">
        <v>3</v>
      </c>
    </row>
    <row r="22" spans="1:5" ht="15" thickBot="1">
      <c r="A22" s="381" t="s">
        <v>105</v>
      </c>
      <c r="B22" s="392">
        <v>3</v>
      </c>
      <c r="C22" s="393">
        <v>3</v>
      </c>
      <c r="D22" s="386">
        <f t="shared" si="0"/>
        <v>3.0000000000000004</v>
      </c>
      <c r="E22" s="382">
        <v>3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81"/>
  <sheetViews>
    <sheetView tabSelected="1" workbookViewId="0">
      <selection activeCell="C188" sqref="C188"/>
    </sheetView>
  </sheetViews>
  <sheetFormatPr defaultRowHeight="14.4"/>
  <cols>
    <col min="1" max="1" width="13.44140625" customWidth="1"/>
    <col min="2" max="2" width="17.88671875" customWidth="1"/>
    <col min="3" max="3" width="12" customWidth="1"/>
    <col min="4" max="11" width="9.5546875" bestFit="1" customWidth="1"/>
    <col min="14" max="14" width="15.21875" customWidth="1"/>
    <col min="15" max="15" width="16.21875" customWidth="1"/>
    <col min="16" max="16" width="15.44140625" customWidth="1"/>
    <col min="17" max="19" width="15.77734375" customWidth="1"/>
    <col min="20" max="20" width="15.33203125" customWidth="1"/>
    <col min="21" max="21" width="16.21875" customWidth="1"/>
    <col min="22" max="22" width="16.5546875" customWidth="1"/>
  </cols>
  <sheetData>
    <row r="1" spans="1:22" ht="18">
      <c r="A1" s="394" t="s">
        <v>238</v>
      </c>
      <c r="B1" s="400"/>
      <c r="C1" s="403"/>
      <c r="D1" s="403"/>
      <c r="E1" s="403"/>
      <c r="F1" s="403"/>
      <c r="G1" s="403"/>
      <c r="H1" s="403"/>
      <c r="I1" s="403"/>
      <c r="J1" s="403"/>
      <c r="K1" s="401"/>
      <c r="N1" s="394" t="s">
        <v>239</v>
      </c>
      <c r="O1" s="403"/>
      <c r="P1" s="403"/>
      <c r="Q1" s="403"/>
      <c r="R1" s="403"/>
      <c r="S1" s="403"/>
      <c r="T1" s="403"/>
      <c r="U1" s="403"/>
      <c r="V1" s="401"/>
    </row>
    <row r="2" spans="1:22" ht="15" thickBot="1">
      <c r="A2" s="399"/>
      <c r="B2" s="398"/>
      <c r="C2" s="398"/>
      <c r="D2" s="398"/>
      <c r="E2" s="398"/>
      <c r="F2" s="398"/>
      <c r="G2" s="398"/>
      <c r="H2" s="398"/>
      <c r="I2" s="398"/>
      <c r="J2" s="398"/>
      <c r="K2" s="397"/>
      <c r="N2" s="404"/>
      <c r="O2" s="398"/>
      <c r="P2" s="398"/>
      <c r="Q2" s="398"/>
      <c r="R2" s="398"/>
      <c r="S2" s="398"/>
      <c r="T2" s="398"/>
      <c r="U2" s="398"/>
      <c r="V2" s="397"/>
    </row>
    <row r="3" spans="1:22" ht="15" thickBot="1">
      <c r="A3" s="421" t="s">
        <v>202</v>
      </c>
      <c r="B3" s="421" t="s">
        <v>231</v>
      </c>
      <c r="C3" s="420" t="s">
        <v>203</v>
      </c>
      <c r="D3" s="420" t="s">
        <v>204</v>
      </c>
      <c r="E3" s="420" t="s">
        <v>205</v>
      </c>
      <c r="F3" s="420" t="s">
        <v>206</v>
      </c>
      <c r="G3" s="420" t="s">
        <v>207</v>
      </c>
      <c r="H3" s="420" t="s">
        <v>208</v>
      </c>
      <c r="I3" s="420" t="s">
        <v>209</v>
      </c>
      <c r="J3" s="420" t="s">
        <v>210</v>
      </c>
      <c r="K3" s="420" t="s">
        <v>211</v>
      </c>
      <c r="L3" s="422" t="s">
        <v>212</v>
      </c>
      <c r="M3" s="417"/>
      <c r="N3" s="422" t="s">
        <v>213</v>
      </c>
      <c r="O3" s="422" t="s">
        <v>214</v>
      </c>
      <c r="P3" s="422" t="s">
        <v>215</v>
      </c>
      <c r="Q3" s="422" t="s">
        <v>216</v>
      </c>
      <c r="R3" s="422" t="s">
        <v>217</v>
      </c>
      <c r="S3" s="422" t="s">
        <v>218</v>
      </c>
      <c r="T3" s="422" t="s">
        <v>219</v>
      </c>
      <c r="U3" s="422" t="s">
        <v>220</v>
      </c>
      <c r="V3" s="422" t="s">
        <v>221</v>
      </c>
    </row>
    <row r="4" spans="1:22">
      <c r="A4" s="402" t="s">
        <v>88</v>
      </c>
      <c r="B4" s="396" t="s">
        <v>232</v>
      </c>
      <c r="C4" s="427">
        <v>3</v>
      </c>
      <c r="D4" s="427">
        <v>3</v>
      </c>
      <c r="E4" s="427">
        <v>0</v>
      </c>
      <c r="F4" s="427">
        <v>0</v>
      </c>
      <c r="G4" s="427">
        <v>0</v>
      </c>
      <c r="H4" s="427">
        <v>0</v>
      </c>
      <c r="I4" s="427">
        <v>0</v>
      </c>
      <c r="J4" s="427">
        <v>0</v>
      </c>
      <c r="K4" s="431">
        <v>3</v>
      </c>
      <c r="L4" s="426"/>
      <c r="M4" s="424"/>
      <c r="N4" s="427"/>
      <c r="O4" s="427"/>
      <c r="P4" s="427"/>
      <c r="Q4" s="427"/>
      <c r="R4" s="427"/>
      <c r="S4" s="427"/>
      <c r="T4" s="427"/>
      <c r="U4" s="427"/>
      <c r="V4" s="427"/>
    </row>
    <row r="5" spans="1:22" s="189" customFormat="1">
      <c r="A5" s="424"/>
      <c r="B5" s="396" t="s">
        <v>233</v>
      </c>
      <c r="C5" s="427">
        <v>3</v>
      </c>
      <c r="D5" s="427">
        <v>3</v>
      </c>
      <c r="E5" s="427">
        <v>0</v>
      </c>
      <c r="F5" s="427">
        <v>0</v>
      </c>
      <c r="G5" s="427">
        <v>0</v>
      </c>
      <c r="H5" s="427">
        <v>0</v>
      </c>
      <c r="I5" s="427">
        <v>0</v>
      </c>
      <c r="J5" s="427">
        <v>0</v>
      </c>
      <c r="K5" s="431">
        <v>3</v>
      </c>
      <c r="L5" s="426"/>
      <c r="M5" s="424"/>
      <c r="N5" s="427"/>
      <c r="O5" s="427"/>
      <c r="P5" s="427"/>
      <c r="Q5" s="427"/>
      <c r="R5" s="427"/>
      <c r="S5" s="427"/>
      <c r="T5" s="427"/>
      <c r="U5" s="427"/>
      <c r="V5" s="427"/>
    </row>
    <row r="6" spans="1:22" s="189" customFormat="1">
      <c r="A6" s="424"/>
      <c r="B6" s="396" t="s">
        <v>234</v>
      </c>
      <c r="C6" s="427">
        <v>3</v>
      </c>
      <c r="D6" s="427">
        <v>3</v>
      </c>
      <c r="E6" s="427">
        <v>0</v>
      </c>
      <c r="F6" s="427">
        <v>0</v>
      </c>
      <c r="G6" s="427">
        <v>0</v>
      </c>
      <c r="H6" s="427">
        <v>0</v>
      </c>
      <c r="I6" s="427">
        <v>0</v>
      </c>
      <c r="J6" s="427">
        <v>0</v>
      </c>
      <c r="K6" s="431">
        <v>3</v>
      </c>
      <c r="L6" s="426"/>
      <c r="M6" s="424"/>
      <c r="N6" s="427"/>
      <c r="O6" s="427"/>
      <c r="P6" s="427"/>
      <c r="Q6" s="427"/>
      <c r="R6" s="427"/>
      <c r="S6" s="427"/>
      <c r="T6" s="427"/>
      <c r="U6" s="427"/>
      <c r="V6" s="427"/>
    </row>
    <row r="7" spans="1:22" s="189" customFormat="1">
      <c r="A7" s="424"/>
      <c r="B7" s="396" t="s">
        <v>235</v>
      </c>
      <c r="C7" s="427">
        <v>3</v>
      </c>
      <c r="D7" s="427">
        <v>3</v>
      </c>
      <c r="E7" s="427">
        <v>0</v>
      </c>
      <c r="F7" s="427">
        <v>0</v>
      </c>
      <c r="G7" s="427">
        <v>0</v>
      </c>
      <c r="H7" s="427">
        <v>0</v>
      </c>
      <c r="I7" s="427">
        <v>0</v>
      </c>
      <c r="J7" s="427">
        <v>0</v>
      </c>
      <c r="K7" s="431">
        <v>3</v>
      </c>
      <c r="L7" s="426"/>
      <c r="M7" s="424"/>
      <c r="N7" s="427"/>
      <c r="O7" s="427"/>
      <c r="P7" s="427"/>
      <c r="Q7" s="427"/>
      <c r="R7" s="427"/>
      <c r="S7" s="427"/>
      <c r="T7" s="427"/>
      <c r="U7" s="427"/>
      <c r="V7" s="427"/>
    </row>
    <row r="8" spans="1:22" s="189" customFormat="1">
      <c r="A8" s="424"/>
      <c r="B8" s="396" t="s">
        <v>236</v>
      </c>
      <c r="C8" s="427">
        <v>3</v>
      </c>
      <c r="D8" s="427">
        <v>3</v>
      </c>
      <c r="E8" s="427">
        <v>0</v>
      </c>
      <c r="F8" s="427">
        <v>0</v>
      </c>
      <c r="G8" s="427">
        <v>0</v>
      </c>
      <c r="H8" s="427">
        <v>0</v>
      </c>
      <c r="I8" s="427">
        <v>0</v>
      </c>
      <c r="J8" s="427">
        <v>0</v>
      </c>
      <c r="K8" s="431">
        <v>3</v>
      </c>
      <c r="L8" s="426"/>
      <c r="M8" s="424"/>
      <c r="N8" s="427"/>
      <c r="O8" s="427"/>
      <c r="P8" s="427"/>
      <c r="Q8" s="427"/>
      <c r="R8" s="427"/>
      <c r="S8" s="427"/>
      <c r="T8" s="427"/>
      <c r="U8" s="427"/>
      <c r="V8" s="427"/>
    </row>
    <row r="9" spans="1:22" s="189" customFormat="1">
      <c r="A9" s="424"/>
      <c r="B9" s="396" t="s">
        <v>245</v>
      </c>
      <c r="C9" s="427">
        <v>3</v>
      </c>
      <c r="D9" s="427">
        <v>3</v>
      </c>
      <c r="E9" s="427">
        <v>0</v>
      </c>
      <c r="F9" s="427">
        <v>0</v>
      </c>
      <c r="G9" s="427">
        <v>0</v>
      </c>
      <c r="H9" s="427">
        <v>0</v>
      </c>
      <c r="I9" s="427">
        <v>0</v>
      </c>
      <c r="J9" s="446">
        <v>0</v>
      </c>
      <c r="K9" s="431">
        <v>3</v>
      </c>
      <c r="L9" s="426"/>
      <c r="M9" s="424"/>
      <c r="N9" s="427"/>
      <c r="O9" s="427"/>
      <c r="P9" s="427"/>
      <c r="Q9" s="427"/>
      <c r="R9" s="427"/>
      <c r="S9" s="427"/>
      <c r="T9" s="427"/>
      <c r="U9" s="427"/>
      <c r="V9" s="427"/>
    </row>
    <row r="10" spans="1:22" s="189" customFormat="1" ht="15.6">
      <c r="A10" s="424"/>
      <c r="B10" s="395" t="s">
        <v>237</v>
      </c>
      <c r="C10" s="449">
        <f t="shared" ref="C10:K10" si="0">(C4+C5+C6+C7+C8+C9)/6</f>
        <v>3</v>
      </c>
      <c r="D10" s="449">
        <f t="shared" si="0"/>
        <v>3</v>
      </c>
      <c r="E10" s="449">
        <f t="shared" si="0"/>
        <v>0</v>
      </c>
      <c r="F10" s="449">
        <f t="shared" si="0"/>
        <v>0</v>
      </c>
      <c r="G10" s="449">
        <f t="shared" si="0"/>
        <v>0</v>
      </c>
      <c r="H10" s="449">
        <f t="shared" si="0"/>
        <v>0</v>
      </c>
      <c r="I10" s="449">
        <f t="shared" si="0"/>
        <v>0</v>
      </c>
      <c r="J10" s="449">
        <f t="shared" si="0"/>
        <v>0</v>
      </c>
      <c r="K10" s="449">
        <f t="shared" si="0"/>
        <v>3</v>
      </c>
      <c r="L10" s="440">
        <f>'CO Attainment'!L6</f>
        <v>3.0000000000000004</v>
      </c>
      <c r="M10" s="424"/>
      <c r="N10" s="449">
        <f>C10*L10</f>
        <v>9.0000000000000018</v>
      </c>
      <c r="O10" s="449">
        <f>D10*L10</f>
        <v>9.0000000000000018</v>
      </c>
      <c r="P10" s="449">
        <f>E10*L10</f>
        <v>0</v>
      </c>
      <c r="Q10" s="449">
        <f>F10*L10</f>
        <v>0</v>
      </c>
      <c r="R10" s="449">
        <f>G10*L10</f>
        <v>0</v>
      </c>
      <c r="S10" s="449">
        <f>H10*L10</f>
        <v>0</v>
      </c>
      <c r="T10" s="449">
        <f>I10*L10</f>
        <v>0</v>
      </c>
      <c r="U10" s="449">
        <f>J10*L10</f>
        <v>0</v>
      </c>
      <c r="V10" s="449">
        <f>K10*L10</f>
        <v>9.0000000000000018</v>
      </c>
    </row>
    <row r="11" spans="1:22" s="189" customFormat="1">
      <c r="A11" s="424"/>
      <c r="B11" s="396"/>
      <c r="C11" s="427"/>
      <c r="D11" s="427"/>
      <c r="E11" s="427"/>
      <c r="F11" s="427"/>
      <c r="G11" s="427"/>
      <c r="H11" s="427"/>
      <c r="I11" s="427"/>
      <c r="J11" s="427"/>
      <c r="K11" s="431"/>
      <c r="L11" s="426"/>
      <c r="M11" s="424"/>
      <c r="N11" s="427"/>
      <c r="O11" s="427"/>
      <c r="P11" s="427"/>
      <c r="Q11" s="427"/>
      <c r="R11" s="427"/>
      <c r="S11" s="427"/>
      <c r="T11" s="427"/>
      <c r="U11" s="427"/>
      <c r="V11" s="427"/>
    </row>
    <row r="12" spans="1:22">
      <c r="A12" s="435" t="s">
        <v>89</v>
      </c>
      <c r="B12" s="396" t="s">
        <v>232</v>
      </c>
      <c r="C12" s="428">
        <v>3</v>
      </c>
      <c r="D12" s="428">
        <v>3</v>
      </c>
      <c r="E12" s="428">
        <v>0</v>
      </c>
      <c r="F12" s="428">
        <v>0</v>
      </c>
      <c r="G12" s="428">
        <v>0</v>
      </c>
      <c r="H12" s="428">
        <v>0</v>
      </c>
      <c r="I12" s="428">
        <v>0</v>
      </c>
      <c r="J12" s="428">
        <v>0</v>
      </c>
      <c r="K12" s="430">
        <v>3</v>
      </c>
      <c r="L12" s="426"/>
      <c r="M12" s="412"/>
      <c r="N12" s="427"/>
      <c r="O12" s="427"/>
      <c r="P12" s="427"/>
      <c r="Q12" s="427"/>
      <c r="R12" s="427"/>
      <c r="S12" s="427"/>
      <c r="T12" s="427"/>
      <c r="U12" s="427"/>
      <c r="V12" s="427"/>
    </row>
    <row r="13" spans="1:22" s="189" customFormat="1">
      <c r="A13" s="412"/>
      <c r="B13" s="396" t="s">
        <v>233</v>
      </c>
      <c r="C13" s="428">
        <v>3</v>
      </c>
      <c r="D13" s="428">
        <v>3</v>
      </c>
      <c r="E13" s="428">
        <v>0</v>
      </c>
      <c r="F13" s="428">
        <v>0</v>
      </c>
      <c r="G13" s="428">
        <v>0</v>
      </c>
      <c r="H13" s="428">
        <v>0</v>
      </c>
      <c r="I13" s="428">
        <v>0</v>
      </c>
      <c r="J13" s="428">
        <v>0</v>
      </c>
      <c r="K13" s="430">
        <v>3</v>
      </c>
      <c r="L13" s="426"/>
      <c r="M13" s="412"/>
      <c r="N13" s="427"/>
      <c r="O13" s="427"/>
      <c r="P13" s="427"/>
      <c r="Q13" s="427"/>
      <c r="R13" s="427"/>
      <c r="S13" s="427"/>
      <c r="T13" s="427"/>
      <c r="U13" s="427"/>
      <c r="V13" s="427"/>
    </row>
    <row r="14" spans="1:22" s="189" customFormat="1">
      <c r="A14" s="412"/>
      <c r="B14" s="396" t="s">
        <v>234</v>
      </c>
      <c r="C14" s="428">
        <v>3</v>
      </c>
      <c r="D14" s="428">
        <v>3</v>
      </c>
      <c r="E14" s="428">
        <v>0</v>
      </c>
      <c r="F14" s="428">
        <v>0</v>
      </c>
      <c r="G14" s="428">
        <v>0</v>
      </c>
      <c r="H14" s="428">
        <v>0</v>
      </c>
      <c r="I14" s="428">
        <v>0</v>
      </c>
      <c r="J14" s="428">
        <v>0</v>
      </c>
      <c r="K14" s="430">
        <v>3</v>
      </c>
      <c r="L14" s="426"/>
      <c r="M14" s="412"/>
      <c r="N14" s="427"/>
      <c r="O14" s="427"/>
      <c r="P14" s="427"/>
      <c r="Q14" s="427"/>
      <c r="R14" s="427"/>
      <c r="S14" s="427"/>
      <c r="T14" s="427"/>
      <c r="U14" s="427"/>
      <c r="V14" s="427"/>
    </row>
    <row r="15" spans="1:22" s="189" customFormat="1">
      <c r="A15" s="412"/>
      <c r="B15" s="396" t="s">
        <v>235</v>
      </c>
      <c r="C15" s="428">
        <v>3</v>
      </c>
      <c r="D15" s="428">
        <v>3</v>
      </c>
      <c r="E15" s="428">
        <v>0</v>
      </c>
      <c r="F15" s="428">
        <v>0</v>
      </c>
      <c r="G15" s="428">
        <v>0</v>
      </c>
      <c r="H15" s="428">
        <v>0</v>
      </c>
      <c r="I15" s="428">
        <v>0</v>
      </c>
      <c r="J15" s="428">
        <v>0</v>
      </c>
      <c r="K15" s="430">
        <v>3</v>
      </c>
      <c r="L15" s="426"/>
      <c r="M15" s="412"/>
      <c r="N15" s="427"/>
      <c r="O15" s="427"/>
      <c r="P15" s="427"/>
      <c r="Q15" s="427"/>
      <c r="R15" s="427"/>
      <c r="S15" s="427"/>
      <c r="T15" s="427"/>
      <c r="U15" s="427"/>
      <c r="V15" s="427"/>
    </row>
    <row r="16" spans="1:22" s="189" customFormat="1">
      <c r="A16" s="412"/>
      <c r="B16" s="396" t="s">
        <v>236</v>
      </c>
      <c r="C16" s="428">
        <v>3</v>
      </c>
      <c r="D16" s="428">
        <v>3</v>
      </c>
      <c r="E16" s="428">
        <v>0</v>
      </c>
      <c r="F16" s="428">
        <v>0</v>
      </c>
      <c r="G16" s="428">
        <v>0</v>
      </c>
      <c r="H16" s="428">
        <v>0</v>
      </c>
      <c r="I16" s="428">
        <v>0</v>
      </c>
      <c r="J16" s="428">
        <v>0</v>
      </c>
      <c r="K16" s="430">
        <v>3</v>
      </c>
      <c r="L16" s="426"/>
      <c r="M16" s="412"/>
      <c r="N16" s="427"/>
      <c r="O16" s="427"/>
      <c r="P16" s="427"/>
      <c r="Q16" s="427"/>
      <c r="R16" s="427"/>
      <c r="S16" s="427"/>
      <c r="T16" s="427"/>
      <c r="U16" s="427"/>
      <c r="V16" s="427"/>
    </row>
    <row r="17" spans="1:22" s="189" customFormat="1">
      <c r="A17" s="412"/>
      <c r="B17" s="396" t="s">
        <v>245</v>
      </c>
      <c r="C17" s="428">
        <v>3</v>
      </c>
      <c r="D17" s="428">
        <v>3</v>
      </c>
      <c r="E17" s="428">
        <v>0</v>
      </c>
      <c r="F17" s="428">
        <v>0</v>
      </c>
      <c r="G17" s="428">
        <v>0</v>
      </c>
      <c r="H17" s="428">
        <v>0</v>
      </c>
      <c r="I17" s="428">
        <v>0</v>
      </c>
      <c r="J17" s="428">
        <v>0</v>
      </c>
      <c r="K17" s="430">
        <v>3</v>
      </c>
      <c r="L17" s="426"/>
      <c r="M17" s="412"/>
      <c r="N17" s="427"/>
      <c r="O17" s="427"/>
      <c r="P17" s="427"/>
      <c r="Q17" s="427"/>
      <c r="R17" s="427"/>
      <c r="S17" s="427"/>
      <c r="T17" s="427"/>
      <c r="U17" s="427"/>
      <c r="V17" s="427"/>
    </row>
    <row r="18" spans="1:22" s="189" customFormat="1">
      <c r="A18" s="412"/>
      <c r="B18" s="396" t="s">
        <v>237</v>
      </c>
      <c r="C18" s="449">
        <f t="shared" ref="C18:K18" si="1">(C12+C13+C14+C15+C16+C17)/6</f>
        <v>3</v>
      </c>
      <c r="D18" s="449">
        <f t="shared" si="1"/>
        <v>3</v>
      </c>
      <c r="E18" s="449">
        <f t="shared" si="1"/>
        <v>0</v>
      </c>
      <c r="F18" s="449">
        <f t="shared" si="1"/>
        <v>0</v>
      </c>
      <c r="G18" s="449">
        <f t="shared" si="1"/>
        <v>0</v>
      </c>
      <c r="H18" s="449">
        <f t="shared" si="1"/>
        <v>0</v>
      </c>
      <c r="I18" s="449">
        <f t="shared" si="1"/>
        <v>0</v>
      </c>
      <c r="J18" s="449">
        <f t="shared" si="1"/>
        <v>0</v>
      </c>
      <c r="K18" s="449">
        <f t="shared" si="1"/>
        <v>3</v>
      </c>
      <c r="L18" s="440">
        <f>'CO Attainment'!L7</f>
        <v>3.0000000000000004</v>
      </c>
      <c r="M18" s="412"/>
      <c r="N18" s="449">
        <f>C18*L18</f>
        <v>9.0000000000000018</v>
      </c>
      <c r="O18" s="449">
        <f>D18*L18</f>
        <v>9.0000000000000018</v>
      </c>
      <c r="P18" s="449">
        <f>E18*L18</f>
        <v>0</v>
      </c>
      <c r="Q18" s="449">
        <f>F18*L18</f>
        <v>0</v>
      </c>
      <c r="R18" s="449">
        <f>G18*L18</f>
        <v>0</v>
      </c>
      <c r="S18" s="449">
        <f>H18*L18</f>
        <v>0</v>
      </c>
      <c r="T18" s="449">
        <f>I18*L18</f>
        <v>0</v>
      </c>
      <c r="U18" s="449">
        <f>J18*L18</f>
        <v>0</v>
      </c>
      <c r="V18" s="449">
        <f>K18*L18</f>
        <v>9.0000000000000018</v>
      </c>
    </row>
    <row r="19" spans="1:22" s="189" customFormat="1">
      <c r="A19" s="412"/>
      <c r="B19" s="396"/>
      <c r="C19" s="428"/>
      <c r="D19" s="428"/>
      <c r="E19" s="428"/>
      <c r="F19" s="428"/>
      <c r="G19" s="428"/>
      <c r="H19" s="428"/>
      <c r="I19" s="428"/>
      <c r="J19" s="428"/>
      <c r="K19" s="430"/>
      <c r="L19" s="426"/>
      <c r="M19" s="412"/>
      <c r="N19" s="427"/>
      <c r="O19" s="427"/>
      <c r="P19" s="427"/>
      <c r="Q19" s="427"/>
      <c r="R19" s="427"/>
      <c r="S19" s="427"/>
      <c r="T19" s="427"/>
      <c r="U19" s="427"/>
      <c r="V19" s="427"/>
    </row>
    <row r="20" spans="1:22" s="189" customFormat="1">
      <c r="A20" s="435" t="s">
        <v>90</v>
      </c>
      <c r="B20" s="396" t="s">
        <v>232</v>
      </c>
      <c r="C20" s="428">
        <v>0</v>
      </c>
      <c r="D20" s="428">
        <v>0</v>
      </c>
      <c r="E20" s="428">
        <v>0</v>
      </c>
      <c r="F20" s="428">
        <v>0</v>
      </c>
      <c r="G20" s="428">
        <v>0</v>
      </c>
      <c r="H20" s="428">
        <v>0</v>
      </c>
      <c r="I20" s="428">
        <v>0</v>
      </c>
      <c r="J20" s="428">
        <v>0</v>
      </c>
      <c r="K20" s="430">
        <v>3</v>
      </c>
      <c r="L20" s="426"/>
      <c r="M20" s="412"/>
      <c r="N20" s="427"/>
      <c r="O20" s="427"/>
      <c r="P20" s="427"/>
      <c r="Q20" s="427"/>
      <c r="R20" s="427"/>
      <c r="S20" s="427"/>
      <c r="T20" s="427"/>
      <c r="U20" s="427"/>
      <c r="V20" s="427"/>
    </row>
    <row r="21" spans="1:22" s="189" customFormat="1">
      <c r="A21" s="412"/>
      <c r="B21" s="396" t="s">
        <v>233</v>
      </c>
      <c r="C21" s="428">
        <v>2</v>
      </c>
      <c r="D21" s="428">
        <v>3</v>
      </c>
      <c r="E21" s="428">
        <v>0</v>
      </c>
      <c r="F21" s="428">
        <v>0</v>
      </c>
      <c r="G21" s="428">
        <v>0</v>
      </c>
      <c r="H21" s="428">
        <v>0</v>
      </c>
      <c r="I21" s="428">
        <v>0</v>
      </c>
      <c r="J21" s="428">
        <v>0</v>
      </c>
      <c r="K21" s="430">
        <v>3</v>
      </c>
      <c r="L21" s="426"/>
      <c r="M21" s="412"/>
      <c r="N21" s="427"/>
      <c r="O21" s="427"/>
      <c r="P21" s="427"/>
      <c r="Q21" s="427"/>
      <c r="R21" s="427"/>
      <c r="S21" s="427"/>
      <c r="T21" s="427"/>
      <c r="U21" s="427"/>
      <c r="V21" s="427"/>
    </row>
    <row r="22" spans="1:22" s="189" customFormat="1">
      <c r="A22" s="412"/>
      <c r="B22" s="396" t="s">
        <v>234</v>
      </c>
      <c r="C22" s="428">
        <v>2</v>
      </c>
      <c r="D22" s="428">
        <v>3</v>
      </c>
      <c r="E22" s="428">
        <v>0</v>
      </c>
      <c r="F22" s="428">
        <v>0</v>
      </c>
      <c r="G22" s="428">
        <v>0</v>
      </c>
      <c r="H22" s="428">
        <v>0</v>
      </c>
      <c r="I22" s="428">
        <v>0</v>
      </c>
      <c r="J22" s="428">
        <v>0</v>
      </c>
      <c r="K22" s="430">
        <v>3</v>
      </c>
      <c r="L22" s="426"/>
      <c r="M22" s="412"/>
      <c r="N22" s="427"/>
      <c r="O22" s="427"/>
      <c r="P22" s="427"/>
      <c r="Q22" s="427"/>
      <c r="R22" s="427"/>
      <c r="S22" s="427"/>
      <c r="T22" s="427"/>
      <c r="U22" s="427"/>
      <c r="V22" s="427"/>
    </row>
    <row r="23" spans="1:22" s="189" customFormat="1">
      <c r="A23" s="412"/>
      <c r="B23" s="396" t="s">
        <v>235</v>
      </c>
      <c r="C23" s="428">
        <v>2</v>
      </c>
      <c r="D23" s="428">
        <v>3</v>
      </c>
      <c r="E23" s="428">
        <v>0</v>
      </c>
      <c r="F23" s="428">
        <v>0</v>
      </c>
      <c r="G23" s="428">
        <v>0</v>
      </c>
      <c r="H23" s="428">
        <v>0</v>
      </c>
      <c r="I23" s="428">
        <v>0</v>
      </c>
      <c r="J23" s="428">
        <v>0</v>
      </c>
      <c r="K23" s="430">
        <v>3</v>
      </c>
      <c r="L23" s="426"/>
      <c r="M23" s="412"/>
      <c r="N23" s="427"/>
      <c r="O23" s="427"/>
      <c r="P23" s="427"/>
      <c r="Q23" s="427"/>
      <c r="R23" s="427"/>
      <c r="S23" s="427"/>
      <c r="T23" s="427"/>
      <c r="U23" s="427"/>
      <c r="V23" s="427"/>
    </row>
    <row r="24" spans="1:22" s="189" customFormat="1">
      <c r="A24" s="412"/>
      <c r="B24" s="396" t="s">
        <v>236</v>
      </c>
      <c r="C24" s="428">
        <v>2</v>
      </c>
      <c r="D24" s="428">
        <v>3</v>
      </c>
      <c r="E24" s="428">
        <v>0</v>
      </c>
      <c r="F24" s="428">
        <v>0</v>
      </c>
      <c r="G24" s="428">
        <v>0</v>
      </c>
      <c r="H24" s="428">
        <v>0</v>
      </c>
      <c r="I24" s="428">
        <v>0</v>
      </c>
      <c r="J24" s="428">
        <v>0</v>
      </c>
      <c r="K24" s="430">
        <v>3</v>
      </c>
      <c r="L24" s="426"/>
      <c r="M24" s="412"/>
      <c r="N24" s="427"/>
      <c r="O24" s="427"/>
      <c r="P24" s="427"/>
      <c r="Q24" s="427"/>
      <c r="R24" s="427"/>
      <c r="S24" s="427"/>
      <c r="T24" s="427"/>
      <c r="U24" s="427"/>
      <c r="V24" s="427"/>
    </row>
    <row r="25" spans="1:22" s="189" customFormat="1">
      <c r="A25" s="412"/>
      <c r="B25" s="396" t="s">
        <v>237</v>
      </c>
      <c r="C25" s="449">
        <f>(C20+C21+C22+C23+C24)/5</f>
        <v>1.6</v>
      </c>
      <c r="D25" s="449">
        <f>(D20+D21+D22+D23+D24)/5</f>
        <v>2.4</v>
      </c>
      <c r="E25" s="449">
        <f t="shared" ref="E25:K25" si="2">(E20+E21+E22+E23+E24)/5</f>
        <v>0</v>
      </c>
      <c r="F25" s="449">
        <f t="shared" si="2"/>
        <v>0</v>
      </c>
      <c r="G25" s="449">
        <f t="shared" si="2"/>
        <v>0</v>
      </c>
      <c r="H25" s="449">
        <f t="shared" si="2"/>
        <v>0</v>
      </c>
      <c r="I25" s="449">
        <f t="shared" si="2"/>
        <v>0</v>
      </c>
      <c r="J25" s="449">
        <f t="shared" si="2"/>
        <v>0</v>
      </c>
      <c r="K25" s="449">
        <f t="shared" si="2"/>
        <v>3</v>
      </c>
      <c r="L25" s="440">
        <f>'CO Attainment'!L8</f>
        <v>3.0000000000000004</v>
      </c>
      <c r="M25" s="412"/>
      <c r="N25" s="449">
        <f>C25*L25</f>
        <v>4.8000000000000007</v>
      </c>
      <c r="O25" s="449">
        <f>D25*L25</f>
        <v>7.2000000000000011</v>
      </c>
      <c r="P25" s="449">
        <f>E25*L25</f>
        <v>0</v>
      </c>
      <c r="Q25" s="449">
        <f>F25*L25</f>
        <v>0</v>
      </c>
      <c r="R25" s="449">
        <f>G25*L25</f>
        <v>0</v>
      </c>
      <c r="S25" s="449">
        <f>H25*L25</f>
        <v>0</v>
      </c>
      <c r="T25" s="449">
        <f>I25*L25</f>
        <v>0</v>
      </c>
      <c r="U25" s="449">
        <f>J25*L25</f>
        <v>0</v>
      </c>
      <c r="V25" s="449">
        <f>K25*L25</f>
        <v>9.0000000000000018</v>
      </c>
    </row>
    <row r="26" spans="1:22" s="189" customFormat="1">
      <c r="A26" s="412"/>
      <c r="B26" s="396"/>
      <c r="C26" s="428"/>
      <c r="D26" s="428"/>
      <c r="E26" s="428"/>
      <c r="F26" s="428"/>
      <c r="G26" s="428"/>
      <c r="H26" s="428"/>
      <c r="I26" s="428"/>
      <c r="J26" s="428"/>
      <c r="K26" s="430"/>
      <c r="L26" s="426"/>
      <c r="M26" s="412"/>
      <c r="N26" s="427"/>
      <c r="O26" s="427"/>
      <c r="P26" s="427"/>
      <c r="Q26" s="427"/>
      <c r="R26" s="427"/>
      <c r="S26" s="427"/>
      <c r="T26" s="427"/>
      <c r="U26" s="427"/>
      <c r="V26" s="427"/>
    </row>
    <row r="27" spans="1:22" s="189" customFormat="1">
      <c r="A27" s="435" t="s">
        <v>91</v>
      </c>
      <c r="B27" s="396" t="s">
        <v>232</v>
      </c>
      <c r="C27" s="428">
        <v>3</v>
      </c>
      <c r="D27" s="428">
        <v>3</v>
      </c>
      <c r="E27" s="428">
        <v>0</v>
      </c>
      <c r="F27" s="428">
        <v>0</v>
      </c>
      <c r="G27" s="428">
        <v>0</v>
      </c>
      <c r="H27" s="428">
        <v>0</v>
      </c>
      <c r="I27" s="428">
        <v>0</v>
      </c>
      <c r="J27" s="428">
        <v>0</v>
      </c>
      <c r="K27" s="430">
        <v>3</v>
      </c>
      <c r="L27" s="426"/>
      <c r="M27" s="412"/>
      <c r="N27" s="427"/>
      <c r="O27" s="427"/>
      <c r="P27" s="427"/>
      <c r="Q27" s="427"/>
      <c r="R27" s="427"/>
      <c r="S27" s="427"/>
      <c r="T27" s="427"/>
      <c r="U27" s="427"/>
      <c r="V27" s="427"/>
    </row>
    <row r="28" spans="1:22" s="189" customFormat="1">
      <c r="A28" s="412"/>
      <c r="B28" s="396" t="s">
        <v>233</v>
      </c>
      <c r="C28" s="428">
        <v>3</v>
      </c>
      <c r="D28" s="428">
        <v>3</v>
      </c>
      <c r="E28" s="428">
        <v>0</v>
      </c>
      <c r="F28" s="428">
        <v>0</v>
      </c>
      <c r="G28" s="428">
        <v>0</v>
      </c>
      <c r="H28" s="428">
        <v>0</v>
      </c>
      <c r="I28" s="428">
        <v>0</v>
      </c>
      <c r="J28" s="428">
        <v>0</v>
      </c>
      <c r="K28" s="430">
        <v>3</v>
      </c>
      <c r="L28" s="426"/>
      <c r="M28" s="412"/>
      <c r="N28" s="427"/>
      <c r="O28" s="427"/>
      <c r="P28" s="427"/>
      <c r="Q28" s="427"/>
      <c r="R28" s="427"/>
      <c r="S28" s="427"/>
      <c r="T28" s="427"/>
      <c r="U28" s="427"/>
      <c r="V28" s="427"/>
    </row>
    <row r="29" spans="1:22" s="189" customFormat="1">
      <c r="A29" s="412"/>
      <c r="B29" s="396" t="s">
        <v>234</v>
      </c>
      <c r="C29" s="428">
        <v>3</v>
      </c>
      <c r="D29" s="428">
        <v>3</v>
      </c>
      <c r="E29" s="428">
        <v>0</v>
      </c>
      <c r="F29" s="428">
        <v>0</v>
      </c>
      <c r="G29" s="428">
        <v>0</v>
      </c>
      <c r="H29" s="428">
        <v>0</v>
      </c>
      <c r="I29" s="428">
        <v>0</v>
      </c>
      <c r="J29" s="428">
        <v>0</v>
      </c>
      <c r="K29" s="430">
        <v>3</v>
      </c>
      <c r="L29" s="426"/>
      <c r="M29" s="412"/>
      <c r="N29" s="427"/>
      <c r="O29" s="427"/>
      <c r="P29" s="427"/>
      <c r="Q29" s="427"/>
      <c r="R29" s="427"/>
      <c r="S29" s="427"/>
      <c r="T29" s="427"/>
      <c r="U29" s="427"/>
      <c r="V29" s="427"/>
    </row>
    <row r="30" spans="1:22" s="189" customFormat="1">
      <c r="A30" s="412"/>
      <c r="B30" s="396" t="s">
        <v>235</v>
      </c>
      <c r="C30" s="428">
        <v>3</v>
      </c>
      <c r="D30" s="428">
        <v>3</v>
      </c>
      <c r="E30" s="428">
        <v>0</v>
      </c>
      <c r="F30" s="428">
        <v>0</v>
      </c>
      <c r="G30" s="428">
        <v>0</v>
      </c>
      <c r="H30" s="428">
        <v>0</v>
      </c>
      <c r="I30" s="428">
        <v>3</v>
      </c>
      <c r="J30" s="428">
        <v>0</v>
      </c>
      <c r="K30" s="430">
        <v>3</v>
      </c>
      <c r="L30" s="426"/>
      <c r="M30" s="412"/>
      <c r="N30" s="427"/>
      <c r="O30" s="427"/>
      <c r="P30" s="427"/>
      <c r="Q30" s="427"/>
      <c r="R30" s="427"/>
      <c r="S30" s="427"/>
      <c r="T30" s="427"/>
      <c r="U30" s="427"/>
      <c r="V30" s="427"/>
    </row>
    <row r="31" spans="1:22" s="189" customFormat="1">
      <c r="A31" s="412"/>
      <c r="B31" s="396" t="s">
        <v>236</v>
      </c>
      <c r="C31" s="428">
        <v>3</v>
      </c>
      <c r="D31" s="428">
        <v>3</v>
      </c>
      <c r="E31" s="428">
        <v>0</v>
      </c>
      <c r="F31" s="428">
        <v>0</v>
      </c>
      <c r="G31" s="428">
        <v>0</v>
      </c>
      <c r="H31" s="428">
        <v>0</v>
      </c>
      <c r="I31" s="428">
        <v>0</v>
      </c>
      <c r="J31" s="428">
        <v>0</v>
      </c>
      <c r="K31" s="430">
        <v>3</v>
      </c>
      <c r="L31" s="426"/>
      <c r="M31" s="412"/>
      <c r="N31" s="427"/>
      <c r="O31" s="427"/>
      <c r="P31" s="427"/>
      <c r="Q31" s="427"/>
      <c r="R31" s="427"/>
      <c r="S31" s="427"/>
      <c r="T31" s="427"/>
      <c r="U31" s="427"/>
      <c r="V31" s="427"/>
    </row>
    <row r="32" spans="1:22" s="189" customFormat="1">
      <c r="A32" s="412"/>
      <c r="B32" s="396" t="s">
        <v>245</v>
      </c>
      <c r="C32" s="428">
        <v>3</v>
      </c>
      <c r="D32" s="428">
        <v>3</v>
      </c>
      <c r="E32" s="428">
        <v>0</v>
      </c>
      <c r="F32" s="428">
        <v>0</v>
      </c>
      <c r="G32" s="428">
        <v>0</v>
      </c>
      <c r="H32" s="428">
        <v>0</v>
      </c>
      <c r="I32" s="428">
        <v>0</v>
      </c>
      <c r="J32" s="428">
        <v>0</v>
      </c>
      <c r="K32" s="430">
        <v>3</v>
      </c>
      <c r="L32" s="426"/>
      <c r="M32" s="412"/>
      <c r="N32" s="427"/>
      <c r="O32" s="427"/>
      <c r="P32" s="427"/>
      <c r="Q32" s="427"/>
      <c r="R32" s="427"/>
      <c r="S32" s="427"/>
      <c r="T32" s="427"/>
      <c r="U32" s="427"/>
      <c r="V32" s="427"/>
    </row>
    <row r="33" spans="1:22" s="189" customFormat="1">
      <c r="A33" s="412"/>
      <c r="B33" s="396" t="s">
        <v>237</v>
      </c>
      <c r="C33" s="449">
        <f t="shared" ref="C33:K33" si="3">(C27+C28+C29+C30+C31+C32)/6</f>
        <v>3</v>
      </c>
      <c r="D33" s="449">
        <f t="shared" si="3"/>
        <v>3</v>
      </c>
      <c r="E33" s="449">
        <f t="shared" si="3"/>
        <v>0</v>
      </c>
      <c r="F33" s="449">
        <f t="shared" si="3"/>
        <v>0</v>
      </c>
      <c r="G33" s="449">
        <f t="shared" si="3"/>
        <v>0</v>
      </c>
      <c r="H33" s="449">
        <f t="shared" si="3"/>
        <v>0</v>
      </c>
      <c r="I33" s="449">
        <f t="shared" si="3"/>
        <v>0.5</v>
      </c>
      <c r="J33" s="449">
        <f t="shared" si="3"/>
        <v>0</v>
      </c>
      <c r="K33" s="449">
        <f t="shared" si="3"/>
        <v>3</v>
      </c>
      <c r="L33" s="440">
        <f>'CO Attainment'!L9</f>
        <v>3.0000000000000004</v>
      </c>
      <c r="M33" s="412"/>
      <c r="N33" s="449">
        <f>C33*L33</f>
        <v>9.0000000000000018</v>
      </c>
      <c r="O33" s="449">
        <f>D33*L33</f>
        <v>9.0000000000000018</v>
      </c>
      <c r="P33" s="449">
        <f>E33*L33</f>
        <v>0</v>
      </c>
      <c r="Q33" s="449">
        <f>F33*L33</f>
        <v>0</v>
      </c>
      <c r="R33" s="449">
        <f>G33*L33</f>
        <v>0</v>
      </c>
      <c r="S33" s="449">
        <f>H33*L33</f>
        <v>0</v>
      </c>
      <c r="T33" s="449">
        <f>I33*L33</f>
        <v>1.5000000000000002</v>
      </c>
      <c r="U33" s="449">
        <f>J33*L33</f>
        <v>0</v>
      </c>
      <c r="V33" s="449">
        <f>K33*L33</f>
        <v>9.0000000000000018</v>
      </c>
    </row>
    <row r="34" spans="1:22" s="189" customFormat="1">
      <c r="A34" s="412"/>
      <c r="B34" s="396"/>
      <c r="C34" s="428"/>
      <c r="D34" s="428"/>
      <c r="E34" s="428"/>
      <c r="F34" s="428"/>
      <c r="G34" s="428"/>
      <c r="H34" s="428"/>
      <c r="I34" s="428"/>
      <c r="J34" s="428"/>
      <c r="K34" s="430"/>
      <c r="L34" s="426"/>
      <c r="M34" s="412"/>
      <c r="N34" s="427"/>
      <c r="O34" s="427"/>
      <c r="P34" s="427"/>
      <c r="Q34" s="427"/>
      <c r="R34" s="427"/>
      <c r="S34" s="427"/>
      <c r="T34" s="427"/>
      <c r="U34" s="427"/>
      <c r="V34" s="427"/>
    </row>
    <row r="35" spans="1:22" s="189" customFormat="1">
      <c r="A35" s="435" t="s">
        <v>92</v>
      </c>
      <c r="B35" s="396" t="s">
        <v>232</v>
      </c>
      <c r="C35" s="428">
        <v>0</v>
      </c>
      <c r="D35" s="428">
        <v>0</v>
      </c>
      <c r="E35" s="428">
        <v>0</v>
      </c>
      <c r="F35" s="428">
        <v>0</v>
      </c>
      <c r="G35" s="428">
        <v>0</v>
      </c>
      <c r="H35" s="428">
        <v>0</v>
      </c>
      <c r="I35" s="428">
        <v>0</v>
      </c>
      <c r="J35" s="428">
        <v>0</v>
      </c>
      <c r="K35" s="430">
        <v>3</v>
      </c>
      <c r="L35" s="426"/>
      <c r="M35" s="412"/>
      <c r="N35" s="427"/>
      <c r="O35" s="427"/>
      <c r="P35" s="427"/>
      <c r="Q35" s="427"/>
      <c r="R35" s="427"/>
      <c r="S35" s="427"/>
      <c r="T35" s="427"/>
      <c r="U35" s="427"/>
      <c r="V35" s="427"/>
    </row>
    <row r="36" spans="1:22" s="189" customFormat="1">
      <c r="A36" s="412"/>
      <c r="B36" s="396" t="s">
        <v>233</v>
      </c>
      <c r="C36" s="428">
        <v>2</v>
      </c>
      <c r="D36" s="428">
        <v>2</v>
      </c>
      <c r="E36" s="428">
        <v>0</v>
      </c>
      <c r="F36" s="428">
        <v>0</v>
      </c>
      <c r="G36" s="428">
        <v>0</v>
      </c>
      <c r="H36" s="428">
        <v>0</v>
      </c>
      <c r="I36" s="428">
        <v>0</v>
      </c>
      <c r="J36" s="428">
        <v>0</v>
      </c>
      <c r="K36" s="430">
        <v>3</v>
      </c>
      <c r="L36" s="426"/>
      <c r="M36" s="412"/>
      <c r="N36" s="427"/>
      <c r="O36" s="427"/>
      <c r="P36" s="427"/>
      <c r="Q36" s="427"/>
      <c r="R36" s="427"/>
      <c r="S36" s="427"/>
      <c r="T36" s="427"/>
      <c r="U36" s="427"/>
      <c r="V36" s="427"/>
    </row>
    <row r="37" spans="1:22" s="189" customFormat="1">
      <c r="A37" s="412"/>
      <c r="B37" s="396" t="s">
        <v>234</v>
      </c>
      <c r="C37" s="428">
        <v>2</v>
      </c>
      <c r="D37" s="428">
        <v>0</v>
      </c>
      <c r="E37" s="428">
        <v>0</v>
      </c>
      <c r="F37" s="428">
        <v>0</v>
      </c>
      <c r="G37" s="428">
        <v>0</v>
      </c>
      <c r="H37" s="428">
        <v>0</v>
      </c>
      <c r="I37" s="428">
        <v>0</v>
      </c>
      <c r="J37" s="428">
        <v>0</v>
      </c>
      <c r="K37" s="430">
        <v>3</v>
      </c>
      <c r="L37" s="426"/>
      <c r="M37" s="412"/>
      <c r="N37" s="427"/>
      <c r="O37" s="427"/>
      <c r="P37" s="427"/>
      <c r="Q37" s="427"/>
      <c r="R37" s="427"/>
      <c r="S37" s="427"/>
      <c r="T37" s="427"/>
      <c r="U37" s="427"/>
      <c r="V37" s="427"/>
    </row>
    <row r="38" spans="1:22" s="189" customFormat="1">
      <c r="A38" s="412"/>
      <c r="B38" s="396" t="s">
        <v>235</v>
      </c>
      <c r="C38" s="428">
        <v>2</v>
      </c>
      <c r="D38" s="428">
        <v>0</v>
      </c>
      <c r="E38" s="428">
        <v>0</v>
      </c>
      <c r="F38" s="428">
        <v>0</v>
      </c>
      <c r="G38" s="428">
        <v>0</v>
      </c>
      <c r="H38" s="428">
        <v>0</v>
      </c>
      <c r="I38" s="428">
        <v>0</v>
      </c>
      <c r="J38" s="428">
        <v>0</v>
      </c>
      <c r="K38" s="430">
        <v>3</v>
      </c>
      <c r="L38" s="426"/>
      <c r="M38" s="412"/>
      <c r="N38" s="427"/>
      <c r="O38" s="427"/>
      <c r="P38" s="427"/>
      <c r="Q38" s="427"/>
      <c r="R38" s="427"/>
      <c r="S38" s="427"/>
      <c r="T38" s="427"/>
      <c r="U38" s="427"/>
      <c r="V38" s="427"/>
    </row>
    <row r="39" spans="1:22" s="189" customFormat="1">
      <c r="A39" s="412"/>
      <c r="B39" s="396" t="s">
        <v>236</v>
      </c>
      <c r="C39" s="428">
        <v>2</v>
      </c>
      <c r="D39" s="428">
        <v>0</v>
      </c>
      <c r="E39" s="428">
        <v>0</v>
      </c>
      <c r="F39" s="428">
        <v>0</v>
      </c>
      <c r="G39" s="428">
        <v>0</v>
      </c>
      <c r="H39" s="428">
        <v>0</v>
      </c>
      <c r="I39" s="428">
        <v>0</v>
      </c>
      <c r="J39" s="428">
        <v>0</v>
      </c>
      <c r="K39" s="430">
        <v>3</v>
      </c>
      <c r="L39" s="426"/>
      <c r="M39" s="412"/>
      <c r="N39" s="427"/>
      <c r="O39" s="427"/>
      <c r="P39" s="427"/>
      <c r="Q39" s="427"/>
      <c r="R39" s="427"/>
      <c r="S39" s="427"/>
      <c r="T39" s="427"/>
      <c r="U39" s="427"/>
      <c r="V39" s="427"/>
    </row>
    <row r="40" spans="1:22">
      <c r="A40" s="412"/>
      <c r="B40" s="396" t="s">
        <v>237</v>
      </c>
      <c r="C40" s="449">
        <f>(C35+C36+C37+C38+C39)/5</f>
        <v>1.6</v>
      </c>
      <c r="D40" s="449">
        <f>(D35+D36+D37+D38+D39)/5</f>
        <v>0.4</v>
      </c>
      <c r="E40" s="449">
        <f t="shared" ref="E40" si="4">(E35+E36+E37+E38+E39)/5</f>
        <v>0</v>
      </c>
      <c r="F40" s="449">
        <f t="shared" ref="F40" si="5">(F35+F36+F37+F38+F39)/5</f>
        <v>0</v>
      </c>
      <c r="G40" s="449">
        <f t="shared" ref="G40" si="6">(G35+G36+G37+G38+G39)/5</f>
        <v>0</v>
      </c>
      <c r="H40" s="449">
        <f t="shared" ref="H40" si="7">(H35+H36+H37+H38+H39)/5</f>
        <v>0</v>
      </c>
      <c r="I40" s="449">
        <f t="shared" ref="I40" si="8">(I35+I36+I37+I38+I39)/5</f>
        <v>0</v>
      </c>
      <c r="J40" s="449">
        <f t="shared" ref="J40" si="9">(J35+J36+J37+J38+J39)/5</f>
        <v>0</v>
      </c>
      <c r="K40" s="449">
        <f t="shared" ref="K40" si="10">(K35+K36+K37+K38+K39)/5</f>
        <v>3</v>
      </c>
      <c r="L40" s="440">
        <f>'CO Attainment'!L10</f>
        <v>3.0000000000000004</v>
      </c>
      <c r="M40" s="412"/>
      <c r="N40" s="449">
        <f>C40*L40</f>
        <v>4.8000000000000007</v>
      </c>
      <c r="O40" s="449">
        <f>D40*L40</f>
        <v>1.2000000000000002</v>
      </c>
      <c r="P40" s="449">
        <f>E40*L40</f>
        <v>0</v>
      </c>
      <c r="Q40" s="449">
        <f>F40*L40</f>
        <v>0</v>
      </c>
      <c r="R40" s="449">
        <f>G40*L40</f>
        <v>0</v>
      </c>
      <c r="S40" s="449">
        <f>H40*L40</f>
        <v>0</v>
      </c>
      <c r="T40" s="449">
        <f>I40*L40</f>
        <v>0</v>
      </c>
      <c r="U40" s="449">
        <f>J40*L40</f>
        <v>0</v>
      </c>
      <c r="V40" s="449">
        <f>K40*L40</f>
        <v>9.0000000000000018</v>
      </c>
    </row>
    <row r="41" spans="1:22" s="189" customFormat="1">
      <c r="A41" s="412"/>
      <c r="B41" s="396"/>
      <c r="C41" s="428"/>
      <c r="D41" s="428"/>
      <c r="E41" s="428"/>
      <c r="F41" s="428"/>
      <c r="G41" s="428"/>
      <c r="H41" s="428"/>
      <c r="I41" s="428"/>
      <c r="J41" s="428"/>
      <c r="K41" s="430"/>
      <c r="L41" s="426"/>
      <c r="M41" s="412"/>
      <c r="N41" s="427"/>
      <c r="O41" s="427"/>
      <c r="P41" s="427"/>
      <c r="Q41" s="427"/>
      <c r="R41" s="427"/>
      <c r="S41" s="427"/>
      <c r="T41" s="427"/>
      <c r="U41" s="427"/>
      <c r="V41" s="427"/>
    </row>
    <row r="42" spans="1:22" s="189" customFormat="1">
      <c r="A42" s="435" t="s">
        <v>93</v>
      </c>
      <c r="B42" s="396" t="s">
        <v>232</v>
      </c>
      <c r="C42" s="428">
        <v>0</v>
      </c>
      <c r="D42" s="428">
        <v>0</v>
      </c>
      <c r="E42" s="428">
        <v>0</v>
      </c>
      <c r="F42" s="428">
        <v>0</v>
      </c>
      <c r="G42" s="428">
        <v>0</v>
      </c>
      <c r="H42" s="428">
        <v>0</v>
      </c>
      <c r="I42" s="428">
        <v>0</v>
      </c>
      <c r="J42" s="428">
        <v>0</v>
      </c>
      <c r="K42" s="430">
        <v>3</v>
      </c>
      <c r="L42" s="426"/>
      <c r="M42" s="412"/>
      <c r="N42" s="427"/>
      <c r="O42" s="427"/>
      <c r="P42" s="427"/>
      <c r="Q42" s="427"/>
      <c r="R42" s="427"/>
      <c r="S42" s="427"/>
      <c r="T42" s="427"/>
      <c r="U42" s="427"/>
      <c r="V42" s="427"/>
    </row>
    <row r="43" spans="1:22" s="189" customFormat="1">
      <c r="A43" s="412"/>
      <c r="B43" s="396" t="s">
        <v>233</v>
      </c>
      <c r="C43" s="428">
        <v>1</v>
      </c>
      <c r="D43" s="428">
        <v>3</v>
      </c>
      <c r="E43" s="428">
        <v>3</v>
      </c>
      <c r="F43" s="428">
        <v>0</v>
      </c>
      <c r="G43" s="428">
        <v>0</v>
      </c>
      <c r="H43" s="428">
        <v>3</v>
      </c>
      <c r="I43" s="428">
        <v>0</v>
      </c>
      <c r="J43" s="428">
        <v>0</v>
      </c>
      <c r="K43" s="430">
        <v>3</v>
      </c>
      <c r="L43" s="426"/>
      <c r="M43" s="412"/>
      <c r="N43" s="427"/>
      <c r="O43" s="427"/>
      <c r="P43" s="427"/>
      <c r="Q43" s="427"/>
      <c r="R43" s="427"/>
      <c r="S43" s="427"/>
      <c r="T43" s="427"/>
      <c r="U43" s="427"/>
      <c r="V43" s="427"/>
    </row>
    <row r="44" spans="1:22" s="189" customFormat="1">
      <c r="A44" s="412"/>
      <c r="B44" s="396" t="s">
        <v>234</v>
      </c>
      <c r="C44" s="428">
        <v>1</v>
      </c>
      <c r="D44" s="428">
        <v>3</v>
      </c>
      <c r="E44" s="428">
        <v>3</v>
      </c>
      <c r="F44" s="428">
        <v>0</v>
      </c>
      <c r="G44" s="428">
        <v>0</v>
      </c>
      <c r="H44" s="428">
        <v>3</v>
      </c>
      <c r="I44" s="428">
        <v>0</v>
      </c>
      <c r="J44" s="428">
        <v>0</v>
      </c>
      <c r="K44" s="430">
        <v>3</v>
      </c>
      <c r="L44" s="426"/>
      <c r="M44" s="412"/>
      <c r="N44" s="427"/>
      <c r="O44" s="427"/>
      <c r="P44" s="427"/>
      <c r="Q44" s="427"/>
      <c r="R44" s="427"/>
      <c r="S44" s="427"/>
      <c r="T44" s="427"/>
      <c r="U44" s="427"/>
      <c r="V44" s="427"/>
    </row>
    <row r="45" spans="1:22" s="189" customFormat="1">
      <c r="A45" s="412"/>
      <c r="B45" s="396" t="s">
        <v>235</v>
      </c>
      <c r="C45" s="428">
        <v>1</v>
      </c>
      <c r="D45" s="428">
        <v>3</v>
      </c>
      <c r="E45" s="428">
        <v>3</v>
      </c>
      <c r="F45" s="428">
        <v>0</v>
      </c>
      <c r="G45" s="428">
        <v>0</v>
      </c>
      <c r="H45" s="428">
        <v>3</v>
      </c>
      <c r="I45" s="428">
        <v>0</v>
      </c>
      <c r="J45" s="428">
        <v>0</v>
      </c>
      <c r="K45" s="430">
        <v>3</v>
      </c>
      <c r="L45" s="426"/>
      <c r="M45" s="412"/>
      <c r="N45" s="427"/>
      <c r="O45" s="427"/>
      <c r="P45" s="427"/>
      <c r="Q45" s="427"/>
      <c r="R45" s="427"/>
      <c r="S45" s="427"/>
      <c r="T45" s="427"/>
      <c r="U45" s="427"/>
      <c r="V45" s="427"/>
    </row>
    <row r="46" spans="1:22" s="189" customFormat="1">
      <c r="A46" s="412"/>
      <c r="B46" s="396" t="s">
        <v>236</v>
      </c>
      <c r="C46" s="428">
        <v>1</v>
      </c>
      <c r="D46" s="428">
        <v>3</v>
      </c>
      <c r="E46" s="428">
        <v>3</v>
      </c>
      <c r="F46" s="428">
        <v>0</v>
      </c>
      <c r="G46" s="428">
        <v>0</v>
      </c>
      <c r="H46" s="428">
        <v>3</v>
      </c>
      <c r="I46" s="428">
        <v>0</v>
      </c>
      <c r="J46" s="428">
        <v>0</v>
      </c>
      <c r="K46" s="430">
        <v>3</v>
      </c>
      <c r="L46" s="426"/>
      <c r="M46" s="412"/>
      <c r="N46" s="427"/>
      <c r="O46" s="427"/>
      <c r="P46" s="427"/>
      <c r="Q46" s="427"/>
      <c r="R46" s="427"/>
      <c r="S46" s="427"/>
      <c r="T46" s="427"/>
      <c r="U46" s="427"/>
      <c r="V46" s="427"/>
    </row>
    <row r="47" spans="1:22" s="189" customFormat="1">
      <c r="A47" s="412"/>
      <c r="B47" s="396" t="s">
        <v>245</v>
      </c>
      <c r="C47" s="428">
        <v>1</v>
      </c>
      <c r="D47" s="428">
        <v>3</v>
      </c>
      <c r="E47" s="428">
        <v>3</v>
      </c>
      <c r="F47" s="428">
        <v>0</v>
      </c>
      <c r="G47" s="428">
        <v>0</v>
      </c>
      <c r="H47" s="428">
        <v>3</v>
      </c>
      <c r="I47" s="428">
        <v>0</v>
      </c>
      <c r="J47" s="428">
        <v>0</v>
      </c>
      <c r="K47" s="430">
        <v>3</v>
      </c>
      <c r="L47" s="426"/>
      <c r="M47" s="412"/>
      <c r="N47" s="427"/>
      <c r="O47" s="427"/>
      <c r="P47" s="427"/>
      <c r="Q47" s="427"/>
      <c r="R47" s="427"/>
      <c r="S47" s="427"/>
      <c r="T47" s="427"/>
      <c r="U47" s="427"/>
      <c r="V47" s="427"/>
    </row>
    <row r="48" spans="1:22" s="189" customFormat="1">
      <c r="A48" s="412"/>
      <c r="B48" s="396" t="s">
        <v>237</v>
      </c>
      <c r="C48" s="449">
        <f t="shared" ref="C48:K48" si="11">(C42+C43+C44+C45+C46+C47)/6</f>
        <v>0.83333333333333337</v>
      </c>
      <c r="D48" s="449">
        <f t="shared" si="11"/>
        <v>2.5</v>
      </c>
      <c r="E48" s="449">
        <f t="shared" si="11"/>
        <v>2.5</v>
      </c>
      <c r="F48" s="449">
        <f t="shared" si="11"/>
        <v>0</v>
      </c>
      <c r="G48" s="449">
        <f t="shared" si="11"/>
        <v>0</v>
      </c>
      <c r="H48" s="449">
        <f t="shared" si="11"/>
        <v>2.5</v>
      </c>
      <c r="I48" s="449">
        <f t="shared" si="11"/>
        <v>0</v>
      </c>
      <c r="J48" s="449">
        <f t="shared" si="11"/>
        <v>0</v>
      </c>
      <c r="K48" s="449">
        <f t="shared" si="11"/>
        <v>3</v>
      </c>
      <c r="L48" s="440">
        <f>'CO Attainment'!L11</f>
        <v>3.0000000000000004</v>
      </c>
      <c r="M48" s="412"/>
      <c r="N48" s="449">
        <f>C48*L48</f>
        <v>2.5000000000000004</v>
      </c>
      <c r="O48" s="449">
        <f>D48*L48</f>
        <v>7.5000000000000009</v>
      </c>
      <c r="P48" s="449">
        <f>E48*L48</f>
        <v>7.5000000000000009</v>
      </c>
      <c r="Q48" s="449">
        <f>F48*L48</f>
        <v>0</v>
      </c>
      <c r="R48" s="449">
        <f>G48*L48</f>
        <v>0</v>
      </c>
      <c r="S48" s="449">
        <f>H48*L48</f>
        <v>7.5000000000000009</v>
      </c>
      <c r="T48" s="449">
        <f>I48*L48</f>
        <v>0</v>
      </c>
      <c r="U48" s="449">
        <f>J48*L48</f>
        <v>0</v>
      </c>
      <c r="V48" s="449">
        <f>K48*L48</f>
        <v>9.0000000000000018</v>
      </c>
    </row>
    <row r="49" spans="1:22" s="189" customFormat="1">
      <c r="A49" s="412"/>
      <c r="B49" s="396"/>
      <c r="C49" s="428"/>
      <c r="D49" s="428"/>
      <c r="E49" s="428"/>
      <c r="F49" s="428"/>
      <c r="G49" s="428"/>
      <c r="H49" s="428"/>
      <c r="I49" s="428"/>
      <c r="J49" s="428"/>
      <c r="K49" s="430"/>
      <c r="L49" s="426"/>
      <c r="M49" s="412"/>
      <c r="N49" s="427"/>
      <c r="O49" s="427"/>
      <c r="P49" s="427"/>
      <c r="Q49" s="427"/>
      <c r="R49" s="427"/>
      <c r="S49" s="427"/>
      <c r="T49" s="427"/>
      <c r="U49" s="427"/>
      <c r="V49" s="427"/>
    </row>
    <row r="50" spans="1:22" s="189" customFormat="1">
      <c r="A50" s="435" t="s">
        <v>94</v>
      </c>
      <c r="B50" s="396" t="s">
        <v>232</v>
      </c>
      <c r="C50" s="428">
        <v>0</v>
      </c>
      <c r="D50" s="428">
        <v>0</v>
      </c>
      <c r="E50" s="428">
        <v>0</v>
      </c>
      <c r="F50" s="428">
        <v>0</v>
      </c>
      <c r="G50" s="428">
        <v>0</v>
      </c>
      <c r="H50" s="428">
        <v>0</v>
      </c>
      <c r="I50" s="428">
        <v>0</v>
      </c>
      <c r="J50" s="428">
        <v>0</v>
      </c>
      <c r="K50" s="430">
        <v>3</v>
      </c>
      <c r="L50" s="426"/>
      <c r="M50" s="412"/>
      <c r="N50" s="427"/>
      <c r="O50" s="427"/>
      <c r="P50" s="427"/>
      <c r="Q50" s="427"/>
      <c r="R50" s="427"/>
      <c r="S50" s="427"/>
      <c r="T50" s="427"/>
      <c r="U50" s="427"/>
      <c r="V50" s="427"/>
    </row>
    <row r="51" spans="1:22" s="189" customFormat="1">
      <c r="A51" s="412"/>
      <c r="B51" s="396" t="s">
        <v>233</v>
      </c>
      <c r="C51" s="428">
        <v>0</v>
      </c>
      <c r="D51" s="428">
        <v>3</v>
      </c>
      <c r="E51" s="428">
        <v>0</v>
      </c>
      <c r="F51" s="428">
        <v>0</v>
      </c>
      <c r="G51" s="428">
        <v>0</v>
      </c>
      <c r="H51" s="428">
        <v>0</v>
      </c>
      <c r="I51" s="428">
        <v>0</v>
      </c>
      <c r="J51" s="428">
        <v>0</v>
      </c>
      <c r="K51" s="430">
        <v>3</v>
      </c>
      <c r="L51" s="426"/>
      <c r="M51" s="412"/>
      <c r="N51" s="427"/>
      <c r="O51" s="427"/>
      <c r="P51" s="427"/>
      <c r="Q51" s="427"/>
      <c r="R51" s="427"/>
      <c r="S51" s="427"/>
      <c r="T51" s="427"/>
      <c r="U51" s="427"/>
      <c r="V51" s="427"/>
    </row>
    <row r="52" spans="1:22" s="189" customFormat="1">
      <c r="A52" s="412"/>
      <c r="B52" s="396" t="s">
        <v>234</v>
      </c>
      <c r="C52" s="428">
        <v>1</v>
      </c>
      <c r="D52" s="428">
        <v>2</v>
      </c>
      <c r="E52" s="428">
        <v>0</v>
      </c>
      <c r="F52" s="428">
        <v>0</v>
      </c>
      <c r="G52" s="428">
        <v>0</v>
      </c>
      <c r="H52" s="428">
        <v>0</v>
      </c>
      <c r="I52" s="428">
        <v>0</v>
      </c>
      <c r="J52" s="428">
        <v>0</v>
      </c>
      <c r="K52" s="430">
        <v>3</v>
      </c>
      <c r="L52" s="426"/>
      <c r="M52" s="412"/>
      <c r="N52" s="427"/>
      <c r="O52" s="427"/>
      <c r="P52" s="427"/>
      <c r="Q52" s="427"/>
      <c r="R52" s="427"/>
      <c r="S52" s="427"/>
      <c r="T52" s="427"/>
      <c r="U52" s="427"/>
      <c r="V52" s="427"/>
    </row>
    <row r="53" spans="1:22">
      <c r="A53" s="412"/>
      <c r="B53" s="396" t="s">
        <v>235</v>
      </c>
      <c r="C53" s="428">
        <v>1</v>
      </c>
      <c r="D53" s="428">
        <v>2</v>
      </c>
      <c r="E53" s="428">
        <v>0</v>
      </c>
      <c r="F53" s="428">
        <v>0</v>
      </c>
      <c r="G53" s="428">
        <v>0</v>
      </c>
      <c r="H53" s="428">
        <v>0</v>
      </c>
      <c r="I53" s="428">
        <v>0</v>
      </c>
      <c r="J53" s="428">
        <v>0</v>
      </c>
      <c r="K53" s="430">
        <v>3</v>
      </c>
      <c r="L53" s="426"/>
      <c r="M53" s="412"/>
      <c r="N53" s="427"/>
      <c r="O53" s="427"/>
      <c r="P53" s="427"/>
      <c r="Q53" s="427"/>
      <c r="R53" s="427"/>
      <c r="S53" s="427"/>
      <c r="T53" s="427"/>
      <c r="U53" s="427"/>
      <c r="V53" s="427"/>
    </row>
    <row r="54" spans="1:22" s="189" customFormat="1">
      <c r="A54" s="412"/>
      <c r="B54" s="396" t="s">
        <v>236</v>
      </c>
      <c r="C54" s="428">
        <v>1</v>
      </c>
      <c r="D54" s="428">
        <v>2</v>
      </c>
      <c r="E54" s="428">
        <v>0</v>
      </c>
      <c r="F54" s="428">
        <v>0</v>
      </c>
      <c r="G54" s="428">
        <v>0</v>
      </c>
      <c r="H54" s="428">
        <v>0</v>
      </c>
      <c r="I54" s="428">
        <v>0</v>
      </c>
      <c r="J54" s="428">
        <v>0</v>
      </c>
      <c r="K54" s="430">
        <v>3</v>
      </c>
      <c r="L54" s="426"/>
      <c r="M54" s="412"/>
      <c r="N54" s="427"/>
      <c r="O54" s="427"/>
      <c r="P54" s="427"/>
      <c r="Q54" s="427"/>
      <c r="R54" s="427"/>
      <c r="S54" s="427"/>
      <c r="T54" s="427"/>
      <c r="U54" s="427"/>
      <c r="V54" s="427"/>
    </row>
    <row r="55" spans="1:22">
      <c r="A55" s="412"/>
      <c r="B55" s="396" t="s">
        <v>245</v>
      </c>
      <c r="C55" s="428">
        <v>1</v>
      </c>
      <c r="D55" s="428">
        <v>2</v>
      </c>
      <c r="E55" s="428">
        <v>0</v>
      </c>
      <c r="F55" s="428">
        <v>0</v>
      </c>
      <c r="G55" s="428">
        <v>0</v>
      </c>
      <c r="H55" s="428">
        <v>0</v>
      </c>
      <c r="I55" s="428">
        <v>0</v>
      </c>
      <c r="J55" s="428">
        <v>0</v>
      </c>
      <c r="K55" s="430">
        <v>3</v>
      </c>
      <c r="L55" s="426"/>
      <c r="M55" s="412"/>
      <c r="N55" s="427"/>
      <c r="O55" s="427"/>
      <c r="P55" s="427"/>
      <c r="Q55" s="427"/>
      <c r="R55" s="427"/>
      <c r="S55" s="427"/>
      <c r="T55" s="427"/>
      <c r="U55" s="427"/>
      <c r="V55" s="427"/>
    </row>
    <row r="56" spans="1:22">
      <c r="A56" s="412"/>
      <c r="B56" s="396" t="s">
        <v>237</v>
      </c>
      <c r="C56" s="449">
        <f t="shared" ref="C56:K56" si="12">(C50+C51+C52+C53+C54+C55)/6</f>
        <v>0.66666666666666663</v>
      </c>
      <c r="D56" s="449">
        <f t="shared" si="12"/>
        <v>1.8333333333333333</v>
      </c>
      <c r="E56" s="449">
        <f t="shared" si="12"/>
        <v>0</v>
      </c>
      <c r="F56" s="449">
        <f t="shared" si="12"/>
        <v>0</v>
      </c>
      <c r="G56" s="449">
        <f t="shared" si="12"/>
        <v>0</v>
      </c>
      <c r="H56" s="449">
        <f t="shared" si="12"/>
        <v>0</v>
      </c>
      <c r="I56" s="449">
        <f t="shared" si="12"/>
        <v>0</v>
      </c>
      <c r="J56" s="449">
        <f t="shared" si="12"/>
        <v>0</v>
      </c>
      <c r="K56" s="449">
        <f t="shared" si="12"/>
        <v>3</v>
      </c>
      <c r="L56" s="440">
        <f>'CO Attainment'!L12</f>
        <v>3.0000000000000004</v>
      </c>
      <c r="M56" s="412"/>
      <c r="N56" s="449">
        <f>C56*L56</f>
        <v>2</v>
      </c>
      <c r="O56" s="449">
        <f>D56*L56</f>
        <v>5.5000000000000009</v>
      </c>
      <c r="P56" s="449">
        <f>E56*L56</f>
        <v>0</v>
      </c>
      <c r="Q56" s="449">
        <f>F56*L56</f>
        <v>0</v>
      </c>
      <c r="R56" s="449">
        <f>G56*L56</f>
        <v>0</v>
      </c>
      <c r="S56" s="449">
        <f>H56*L56</f>
        <v>0</v>
      </c>
      <c r="T56" s="449">
        <f>I56*L56</f>
        <v>0</v>
      </c>
      <c r="U56" s="449">
        <f>J56*L56</f>
        <v>0</v>
      </c>
      <c r="V56" s="449">
        <f>K56*L56</f>
        <v>9.0000000000000018</v>
      </c>
    </row>
    <row r="57" spans="1:22" s="189" customFormat="1">
      <c r="A57" s="412"/>
      <c r="B57" s="396"/>
      <c r="C57" s="428"/>
      <c r="D57" s="428"/>
      <c r="E57" s="428"/>
      <c r="F57" s="428"/>
      <c r="G57" s="428"/>
      <c r="H57" s="428"/>
      <c r="I57" s="428"/>
      <c r="J57" s="428"/>
      <c r="K57" s="430"/>
      <c r="L57" s="426"/>
      <c r="M57" s="412"/>
      <c r="N57" s="427"/>
      <c r="O57" s="427"/>
      <c r="P57" s="427"/>
      <c r="Q57" s="427"/>
      <c r="R57" s="427"/>
      <c r="S57" s="427"/>
      <c r="T57" s="427"/>
      <c r="U57" s="427"/>
      <c r="V57" s="427"/>
    </row>
    <row r="58" spans="1:22" s="189" customFormat="1">
      <c r="A58" s="435" t="s">
        <v>95</v>
      </c>
      <c r="B58" s="396" t="s">
        <v>232</v>
      </c>
      <c r="C58" s="428">
        <v>1</v>
      </c>
      <c r="D58" s="428">
        <v>0</v>
      </c>
      <c r="E58" s="428">
        <v>0</v>
      </c>
      <c r="F58" s="428">
        <v>0</v>
      </c>
      <c r="G58" s="428">
        <v>0</v>
      </c>
      <c r="H58" s="428">
        <v>0</v>
      </c>
      <c r="I58" s="428">
        <v>0</v>
      </c>
      <c r="J58" s="428">
        <v>0</v>
      </c>
      <c r="K58" s="430">
        <v>3</v>
      </c>
      <c r="L58" s="426"/>
      <c r="M58" s="412"/>
      <c r="N58" s="427"/>
      <c r="O58" s="427"/>
      <c r="P58" s="427"/>
      <c r="Q58" s="427"/>
      <c r="R58" s="427"/>
      <c r="S58" s="427"/>
      <c r="T58" s="427"/>
      <c r="U58" s="427"/>
      <c r="V58" s="427"/>
    </row>
    <row r="59" spans="1:22" s="189" customFormat="1">
      <c r="A59" s="412"/>
      <c r="B59" s="396" t="s">
        <v>233</v>
      </c>
      <c r="C59" s="428">
        <v>1</v>
      </c>
      <c r="D59" s="428">
        <v>3</v>
      </c>
      <c r="E59" s="428">
        <v>3</v>
      </c>
      <c r="F59" s="428">
        <v>0</v>
      </c>
      <c r="G59" s="428">
        <v>0</v>
      </c>
      <c r="H59" s="428">
        <v>3</v>
      </c>
      <c r="I59" s="428">
        <v>0</v>
      </c>
      <c r="J59" s="428">
        <v>0</v>
      </c>
      <c r="K59" s="430">
        <v>3</v>
      </c>
      <c r="L59" s="426"/>
      <c r="M59" s="412"/>
      <c r="N59" s="427"/>
      <c r="O59" s="427"/>
      <c r="P59" s="427"/>
      <c r="Q59" s="427"/>
      <c r="R59" s="427"/>
      <c r="S59" s="427"/>
      <c r="T59" s="427"/>
      <c r="U59" s="427"/>
      <c r="V59" s="427"/>
    </row>
    <row r="60" spans="1:22" s="189" customFormat="1">
      <c r="A60" s="412"/>
      <c r="B60" s="396" t="s">
        <v>234</v>
      </c>
      <c r="C60" s="428">
        <v>1</v>
      </c>
      <c r="D60" s="428">
        <v>3</v>
      </c>
      <c r="E60" s="428">
        <v>3</v>
      </c>
      <c r="F60" s="428">
        <v>0</v>
      </c>
      <c r="G60" s="428">
        <v>0</v>
      </c>
      <c r="H60" s="428">
        <v>3</v>
      </c>
      <c r="I60" s="428">
        <v>0</v>
      </c>
      <c r="J60" s="428">
        <v>0</v>
      </c>
      <c r="K60" s="430">
        <v>3</v>
      </c>
      <c r="L60" s="426"/>
      <c r="M60" s="412"/>
      <c r="N60" s="427"/>
      <c r="O60" s="427"/>
      <c r="P60" s="427"/>
      <c r="Q60" s="427"/>
      <c r="R60" s="427"/>
      <c r="S60" s="427"/>
      <c r="T60" s="427"/>
      <c r="U60" s="427"/>
      <c r="V60" s="427"/>
    </row>
    <row r="61" spans="1:22" s="189" customFormat="1">
      <c r="A61" s="412"/>
      <c r="B61" s="396" t="s">
        <v>235</v>
      </c>
      <c r="C61" s="428">
        <v>1</v>
      </c>
      <c r="D61" s="428">
        <v>3</v>
      </c>
      <c r="E61" s="428">
        <v>3</v>
      </c>
      <c r="F61" s="428">
        <v>0</v>
      </c>
      <c r="G61" s="428">
        <v>0</v>
      </c>
      <c r="H61" s="428">
        <v>3</v>
      </c>
      <c r="I61" s="428">
        <v>0</v>
      </c>
      <c r="J61" s="428">
        <v>0</v>
      </c>
      <c r="K61" s="430">
        <v>3</v>
      </c>
      <c r="L61" s="426"/>
      <c r="M61" s="412"/>
      <c r="N61" s="427"/>
      <c r="O61" s="427"/>
      <c r="P61" s="427"/>
      <c r="Q61" s="427"/>
      <c r="R61" s="427"/>
      <c r="S61" s="427"/>
      <c r="T61" s="427"/>
      <c r="U61" s="427"/>
      <c r="V61" s="427"/>
    </row>
    <row r="62" spans="1:22" s="189" customFormat="1">
      <c r="A62" s="412"/>
      <c r="B62" s="396" t="s">
        <v>236</v>
      </c>
      <c r="C62" s="428">
        <v>1</v>
      </c>
      <c r="D62" s="428">
        <v>3</v>
      </c>
      <c r="E62" s="428">
        <v>3</v>
      </c>
      <c r="F62" s="428">
        <v>0</v>
      </c>
      <c r="G62" s="428">
        <v>0</v>
      </c>
      <c r="H62" s="428">
        <v>3</v>
      </c>
      <c r="I62" s="428">
        <v>0</v>
      </c>
      <c r="J62" s="428">
        <v>0</v>
      </c>
      <c r="K62" s="430">
        <v>3</v>
      </c>
      <c r="L62" s="426"/>
      <c r="M62" s="412"/>
      <c r="N62" s="427"/>
      <c r="O62" s="427"/>
      <c r="P62" s="427"/>
      <c r="Q62" s="427"/>
      <c r="R62" s="427"/>
      <c r="S62" s="427"/>
      <c r="T62" s="427"/>
      <c r="U62" s="427"/>
      <c r="V62" s="427"/>
    </row>
    <row r="63" spans="1:22" s="189" customFormat="1">
      <c r="A63" s="412"/>
      <c r="B63" s="396" t="s">
        <v>245</v>
      </c>
      <c r="C63" s="428">
        <v>1</v>
      </c>
      <c r="D63" s="428">
        <v>3</v>
      </c>
      <c r="E63" s="428">
        <v>3</v>
      </c>
      <c r="F63" s="428">
        <v>0</v>
      </c>
      <c r="G63" s="428">
        <v>0</v>
      </c>
      <c r="H63" s="428">
        <v>3</v>
      </c>
      <c r="I63" s="428">
        <v>0</v>
      </c>
      <c r="J63" s="428">
        <v>0</v>
      </c>
      <c r="K63" s="430">
        <v>3</v>
      </c>
      <c r="L63" s="426"/>
      <c r="M63" s="412"/>
      <c r="N63" s="427"/>
      <c r="O63" s="427"/>
      <c r="P63" s="427"/>
      <c r="Q63" s="427"/>
      <c r="R63" s="427"/>
      <c r="S63" s="427"/>
      <c r="T63" s="427"/>
      <c r="U63" s="427"/>
      <c r="V63" s="427"/>
    </row>
    <row r="64" spans="1:22" s="189" customFormat="1">
      <c r="A64" s="412"/>
      <c r="B64" s="396" t="s">
        <v>295</v>
      </c>
      <c r="C64" s="428">
        <v>1</v>
      </c>
      <c r="D64" s="428">
        <v>3</v>
      </c>
      <c r="E64" s="428">
        <v>3</v>
      </c>
      <c r="F64" s="428">
        <v>0</v>
      </c>
      <c r="G64" s="428">
        <v>0</v>
      </c>
      <c r="H64" s="428">
        <v>3</v>
      </c>
      <c r="I64" s="428">
        <v>0</v>
      </c>
      <c r="J64" s="428">
        <v>0</v>
      </c>
      <c r="K64" s="430">
        <v>3</v>
      </c>
      <c r="L64" s="426"/>
      <c r="M64" s="412"/>
      <c r="N64" s="427"/>
      <c r="O64" s="427"/>
      <c r="P64" s="427"/>
      <c r="Q64" s="427"/>
      <c r="R64" s="427"/>
      <c r="S64" s="427"/>
      <c r="T64" s="427"/>
      <c r="U64" s="427"/>
      <c r="V64" s="427"/>
    </row>
    <row r="65" spans="1:22" s="189" customFormat="1">
      <c r="A65" s="412"/>
      <c r="B65" s="396" t="s">
        <v>237</v>
      </c>
      <c r="C65" s="451">
        <f>(C58+C59+C60+C61+C62+C63+C64)/7</f>
        <v>1</v>
      </c>
      <c r="D65" s="451">
        <f t="shared" ref="D65:K65" si="13">(D58+D59+D60+D61+D62+D63+D64)/7</f>
        <v>2.5714285714285716</v>
      </c>
      <c r="E65" s="451">
        <f t="shared" si="13"/>
        <v>2.5714285714285716</v>
      </c>
      <c r="F65" s="451">
        <f t="shared" si="13"/>
        <v>0</v>
      </c>
      <c r="G65" s="451">
        <f t="shared" si="13"/>
        <v>0</v>
      </c>
      <c r="H65" s="451">
        <f t="shared" si="13"/>
        <v>2.5714285714285716</v>
      </c>
      <c r="I65" s="451">
        <f t="shared" si="13"/>
        <v>0</v>
      </c>
      <c r="J65" s="451">
        <f t="shared" si="13"/>
        <v>0</v>
      </c>
      <c r="K65" s="451">
        <f t="shared" si="13"/>
        <v>3</v>
      </c>
      <c r="L65" s="440">
        <f>'CO Attainment'!L13</f>
        <v>3.0000000000000004</v>
      </c>
      <c r="M65" s="412"/>
      <c r="N65" s="449">
        <f>C65*L65</f>
        <v>3.0000000000000004</v>
      </c>
      <c r="O65" s="449">
        <f>D65*L65</f>
        <v>7.7142857142857162</v>
      </c>
      <c r="P65" s="449">
        <f>E65*L65</f>
        <v>7.7142857142857162</v>
      </c>
      <c r="Q65" s="449">
        <f>F65*L65</f>
        <v>0</v>
      </c>
      <c r="R65" s="449">
        <f>G65*L65</f>
        <v>0</v>
      </c>
      <c r="S65" s="449">
        <f>H65*L65</f>
        <v>7.7142857142857162</v>
      </c>
      <c r="T65" s="449">
        <f>I65*L65</f>
        <v>0</v>
      </c>
      <c r="U65" s="449">
        <f>J65*L65</f>
        <v>0</v>
      </c>
      <c r="V65" s="449">
        <f>K65*L65</f>
        <v>9.0000000000000018</v>
      </c>
    </row>
    <row r="66" spans="1:22" s="189" customFormat="1">
      <c r="A66" s="412"/>
      <c r="B66" s="396"/>
      <c r="C66" s="428"/>
      <c r="D66" s="428"/>
      <c r="E66" s="428"/>
      <c r="F66" s="428"/>
      <c r="G66" s="428"/>
      <c r="H66" s="428"/>
      <c r="I66" s="428"/>
      <c r="J66" s="428"/>
      <c r="K66" s="430"/>
      <c r="L66" s="440"/>
      <c r="M66" s="412"/>
      <c r="N66" s="427"/>
      <c r="O66" s="427"/>
      <c r="P66" s="427"/>
      <c r="Q66" s="427"/>
      <c r="R66" s="427"/>
      <c r="S66" s="427"/>
      <c r="T66" s="427"/>
      <c r="U66" s="427"/>
      <c r="V66" s="427"/>
    </row>
    <row r="67" spans="1:22" s="189" customFormat="1">
      <c r="A67" s="435" t="s">
        <v>96</v>
      </c>
      <c r="B67" s="396" t="s">
        <v>232</v>
      </c>
      <c r="C67" s="428">
        <v>0</v>
      </c>
      <c r="D67" s="428">
        <v>0</v>
      </c>
      <c r="E67" s="428">
        <v>0</v>
      </c>
      <c r="F67" s="428">
        <v>0</v>
      </c>
      <c r="G67" s="428">
        <v>0</v>
      </c>
      <c r="H67" s="428">
        <v>0</v>
      </c>
      <c r="I67" s="428">
        <v>0</v>
      </c>
      <c r="J67" s="428">
        <v>0</v>
      </c>
      <c r="K67" s="430">
        <v>3</v>
      </c>
      <c r="L67" s="440"/>
      <c r="M67" s="412"/>
      <c r="N67" s="427"/>
      <c r="O67" s="427"/>
      <c r="P67" s="427"/>
      <c r="Q67" s="427"/>
      <c r="R67" s="427"/>
      <c r="S67" s="427"/>
      <c r="T67" s="427"/>
      <c r="U67" s="427"/>
      <c r="V67" s="427"/>
    </row>
    <row r="68" spans="1:22" s="189" customFormat="1">
      <c r="A68" s="412"/>
      <c r="B68" s="396" t="s">
        <v>233</v>
      </c>
      <c r="C68" s="428">
        <v>0</v>
      </c>
      <c r="D68" s="428">
        <v>3</v>
      </c>
      <c r="E68" s="428">
        <v>0</v>
      </c>
      <c r="F68" s="428">
        <v>0</v>
      </c>
      <c r="G68" s="428">
        <v>0</v>
      </c>
      <c r="H68" s="428">
        <v>0</v>
      </c>
      <c r="I68" s="428">
        <v>0</v>
      </c>
      <c r="J68" s="428">
        <v>0</v>
      </c>
      <c r="K68" s="430">
        <v>3</v>
      </c>
      <c r="L68" s="440"/>
      <c r="M68" s="412"/>
      <c r="N68" s="427"/>
      <c r="O68" s="427"/>
      <c r="P68" s="427"/>
      <c r="Q68" s="427"/>
      <c r="R68" s="427"/>
      <c r="S68" s="427"/>
      <c r="T68" s="427"/>
      <c r="U68" s="427"/>
      <c r="V68" s="427"/>
    </row>
    <row r="69" spans="1:22" s="189" customFormat="1">
      <c r="A69" s="412"/>
      <c r="B69" s="396" t="s">
        <v>234</v>
      </c>
      <c r="C69" s="428">
        <v>0</v>
      </c>
      <c r="D69" s="428">
        <v>3</v>
      </c>
      <c r="E69" s="428">
        <v>0</v>
      </c>
      <c r="F69" s="428">
        <v>0</v>
      </c>
      <c r="G69" s="428">
        <v>0</v>
      </c>
      <c r="H69" s="428">
        <v>0</v>
      </c>
      <c r="I69" s="428">
        <v>0</v>
      </c>
      <c r="J69" s="428">
        <v>0</v>
      </c>
      <c r="K69" s="430">
        <v>3</v>
      </c>
      <c r="L69" s="440"/>
      <c r="M69" s="412"/>
      <c r="N69" s="427"/>
      <c r="O69" s="427"/>
      <c r="P69" s="427"/>
      <c r="Q69" s="427"/>
      <c r="R69" s="427"/>
      <c r="S69" s="427"/>
      <c r="T69" s="427"/>
      <c r="U69" s="427"/>
      <c r="V69" s="427"/>
    </row>
    <row r="70" spans="1:22" s="189" customFormat="1">
      <c r="A70" s="412"/>
      <c r="B70" s="396" t="s">
        <v>235</v>
      </c>
      <c r="C70" s="428">
        <v>0</v>
      </c>
      <c r="D70" s="428">
        <v>0</v>
      </c>
      <c r="E70" s="428">
        <v>0</v>
      </c>
      <c r="F70" s="428">
        <v>0</v>
      </c>
      <c r="G70" s="428">
        <v>0</v>
      </c>
      <c r="H70" s="428">
        <v>0</v>
      </c>
      <c r="I70" s="428">
        <v>0</v>
      </c>
      <c r="J70" s="428">
        <v>0</v>
      </c>
      <c r="K70" s="430">
        <v>3</v>
      </c>
      <c r="L70" s="440"/>
      <c r="M70" s="412"/>
      <c r="N70" s="427"/>
      <c r="O70" s="427"/>
      <c r="P70" s="427"/>
      <c r="Q70" s="427"/>
      <c r="R70" s="427"/>
      <c r="S70" s="427"/>
      <c r="T70" s="427"/>
      <c r="U70" s="427"/>
      <c r="V70" s="427"/>
    </row>
    <row r="71" spans="1:22" s="189" customFormat="1">
      <c r="A71" s="412"/>
      <c r="B71" s="396" t="s">
        <v>236</v>
      </c>
      <c r="C71" s="428">
        <v>0</v>
      </c>
      <c r="D71" s="428">
        <v>0</v>
      </c>
      <c r="E71" s="428">
        <v>0</v>
      </c>
      <c r="F71" s="428">
        <v>0</v>
      </c>
      <c r="G71" s="428">
        <v>0</v>
      </c>
      <c r="H71" s="428">
        <v>0</v>
      </c>
      <c r="I71" s="428">
        <v>0</v>
      </c>
      <c r="J71" s="428">
        <v>0</v>
      </c>
      <c r="K71" s="430">
        <v>3</v>
      </c>
      <c r="L71" s="440"/>
      <c r="M71" s="412"/>
      <c r="N71" s="427"/>
      <c r="O71" s="427"/>
      <c r="P71" s="427"/>
      <c r="Q71" s="427"/>
      <c r="R71" s="427"/>
      <c r="S71" s="427"/>
      <c r="T71" s="427"/>
      <c r="U71" s="427"/>
      <c r="V71" s="427"/>
    </row>
    <row r="72" spans="1:22" s="189" customFormat="1">
      <c r="A72" s="412"/>
      <c r="B72" s="396" t="s">
        <v>245</v>
      </c>
      <c r="C72" s="428">
        <v>0</v>
      </c>
      <c r="D72" s="428">
        <v>3</v>
      </c>
      <c r="E72" s="428">
        <v>0</v>
      </c>
      <c r="F72" s="428">
        <v>0</v>
      </c>
      <c r="G72" s="428">
        <v>0</v>
      </c>
      <c r="H72" s="428">
        <v>0</v>
      </c>
      <c r="I72" s="428">
        <v>0</v>
      </c>
      <c r="J72" s="428">
        <v>0</v>
      </c>
      <c r="K72" s="430">
        <v>3</v>
      </c>
      <c r="L72" s="426"/>
      <c r="M72" s="412"/>
      <c r="N72" s="427"/>
      <c r="O72" s="427"/>
      <c r="P72" s="427"/>
      <c r="Q72" s="427"/>
      <c r="R72" s="427"/>
      <c r="S72" s="427"/>
      <c r="T72" s="427"/>
      <c r="U72" s="427"/>
      <c r="V72" s="427"/>
    </row>
    <row r="73" spans="1:22">
      <c r="A73" s="412"/>
      <c r="B73" s="396" t="s">
        <v>237</v>
      </c>
      <c r="C73" s="449">
        <f t="shared" ref="C73:K73" si="14">(C67+C68+C69+C70+C71+C72)/6</f>
        <v>0</v>
      </c>
      <c r="D73" s="449">
        <f t="shared" si="14"/>
        <v>1.5</v>
      </c>
      <c r="E73" s="449">
        <f t="shared" si="14"/>
        <v>0</v>
      </c>
      <c r="F73" s="449">
        <f t="shared" si="14"/>
        <v>0</v>
      </c>
      <c r="G73" s="449">
        <f t="shared" si="14"/>
        <v>0</v>
      </c>
      <c r="H73" s="449">
        <f t="shared" si="14"/>
        <v>0</v>
      </c>
      <c r="I73" s="449">
        <f t="shared" si="14"/>
        <v>0</v>
      </c>
      <c r="J73" s="449">
        <f t="shared" si="14"/>
        <v>0</v>
      </c>
      <c r="K73" s="449">
        <f t="shared" si="14"/>
        <v>3</v>
      </c>
      <c r="L73" s="440">
        <f>'CO Attainment'!L14</f>
        <v>3.0000000000000004</v>
      </c>
      <c r="M73" s="412"/>
      <c r="N73" s="449">
        <f>C73*L73</f>
        <v>0</v>
      </c>
      <c r="O73" s="449">
        <f>D73*L73</f>
        <v>4.5000000000000009</v>
      </c>
      <c r="P73" s="449">
        <f>E73*L73</f>
        <v>0</v>
      </c>
      <c r="Q73" s="449">
        <f>F73*L73</f>
        <v>0</v>
      </c>
      <c r="R73" s="449">
        <f>G73*L73</f>
        <v>0</v>
      </c>
      <c r="S73" s="449">
        <f>H73*L73</f>
        <v>0</v>
      </c>
      <c r="T73" s="449">
        <f>I73*L73</f>
        <v>0</v>
      </c>
      <c r="U73" s="449">
        <f>J73*L73</f>
        <v>0</v>
      </c>
      <c r="V73" s="449">
        <f>K73*L73</f>
        <v>9.0000000000000018</v>
      </c>
    </row>
    <row r="74" spans="1:22" s="189" customFormat="1">
      <c r="A74" s="412"/>
      <c r="B74" s="396"/>
      <c r="C74" s="428"/>
      <c r="D74" s="428"/>
      <c r="E74" s="428"/>
      <c r="F74" s="428"/>
      <c r="G74" s="428"/>
      <c r="H74" s="428"/>
      <c r="I74" s="428"/>
      <c r="J74" s="419"/>
      <c r="K74" s="430"/>
      <c r="L74" s="426"/>
      <c r="M74" s="412"/>
      <c r="N74" s="427"/>
      <c r="O74" s="427"/>
      <c r="P74" s="427"/>
      <c r="Q74" s="427"/>
      <c r="R74" s="427"/>
      <c r="S74" s="427"/>
      <c r="T74" s="427"/>
      <c r="U74" s="427"/>
      <c r="V74" s="427"/>
    </row>
    <row r="75" spans="1:22" s="189" customFormat="1">
      <c r="A75" s="435" t="s">
        <v>97</v>
      </c>
      <c r="B75" s="396" t="s">
        <v>232</v>
      </c>
      <c r="C75" s="428">
        <v>0</v>
      </c>
      <c r="D75" s="428">
        <v>0</v>
      </c>
      <c r="E75" s="428">
        <v>0</v>
      </c>
      <c r="F75" s="428">
        <v>0</v>
      </c>
      <c r="G75" s="428">
        <v>0</v>
      </c>
      <c r="H75" s="428">
        <v>0</v>
      </c>
      <c r="I75" s="428">
        <v>0</v>
      </c>
      <c r="J75" s="419">
        <v>0</v>
      </c>
      <c r="K75" s="430">
        <v>3</v>
      </c>
      <c r="L75" s="426"/>
      <c r="M75" s="412"/>
      <c r="N75" s="427"/>
      <c r="O75" s="427"/>
      <c r="P75" s="427"/>
      <c r="Q75" s="427"/>
      <c r="R75" s="427"/>
      <c r="S75" s="427"/>
      <c r="T75" s="427"/>
      <c r="U75" s="427"/>
      <c r="V75" s="427"/>
    </row>
    <row r="76" spans="1:22" s="189" customFormat="1">
      <c r="A76" s="412"/>
      <c r="B76" s="396" t="s">
        <v>233</v>
      </c>
      <c r="C76" s="428">
        <v>0</v>
      </c>
      <c r="D76" s="428">
        <v>3</v>
      </c>
      <c r="E76" s="428">
        <v>1</v>
      </c>
      <c r="F76" s="428">
        <v>0</v>
      </c>
      <c r="G76" s="428">
        <v>0</v>
      </c>
      <c r="H76" s="428">
        <v>0</v>
      </c>
      <c r="I76" s="428">
        <v>0</v>
      </c>
      <c r="J76" s="419">
        <v>0</v>
      </c>
      <c r="K76" s="430">
        <v>3</v>
      </c>
      <c r="L76" s="426"/>
      <c r="M76" s="412"/>
      <c r="N76" s="427"/>
      <c r="O76" s="427"/>
      <c r="P76" s="427"/>
      <c r="Q76" s="427"/>
      <c r="R76" s="427"/>
      <c r="S76" s="427"/>
      <c r="T76" s="427"/>
      <c r="U76" s="427"/>
      <c r="V76" s="427"/>
    </row>
    <row r="77" spans="1:22" s="189" customFormat="1">
      <c r="A77" s="412"/>
      <c r="B77" s="396" t="s">
        <v>234</v>
      </c>
      <c r="C77" s="428">
        <v>0</v>
      </c>
      <c r="D77" s="428">
        <v>3</v>
      </c>
      <c r="E77" s="428">
        <v>1</v>
      </c>
      <c r="F77" s="428">
        <v>0</v>
      </c>
      <c r="G77" s="428">
        <v>0</v>
      </c>
      <c r="H77" s="428">
        <v>0</v>
      </c>
      <c r="I77" s="428">
        <v>0</v>
      </c>
      <c r="J77" s="447">
        <v>0</v>
      </c>
      <c r="K77" s="430">
        <v>3</v>
      </c>
      <c r="L77" s="426"/>
      <c r="M77" s="412"/>
      <c r="N77" s="427"/>
      <c r="O77" s="427"/>
      <c r="P77" s="427"/>
      <c r="Q77" s="427"/>
      <c r="R77" s="427"/>
      <c r="S77" s="427"/>
      <c r="T77" s="427"/>
      <c r="U77" s="427"/>
      <c r="V77" s="427"/>
    </row>
    <row r="78" spans="1:22" s="189" customFormat="1">
      <c r="A78" s="412"/>
      <c r="B78" s="396" t="s">
        <v>235</v>
      </c>
      <c r="C78" s="428">
        <v>0</v>
      </c>
      <c r="D78" s="428">
        <v>3</v>
      </c>
      <c r="E78" s="428">
        <v>1</v>
      </c>
      <c r="F78" s="428">
        <v>0</v>
      </c>
      <c r="G78" s="428">
        <v>0</v>
      </c>
      <c r="H78" s="428">
        <v>0</v>
      </c>
      <c r="I78" s="428">
        <v>0</v>
      </c>
      <c r="J78" s="419">
        <v>0</v>
      </c>
      <c r="K78" s="430">
        <v>3</v>
      </c>
      <c r="L78" s="426"/>
      <c r="M78" s="412"/>
      <c r="N78" s="427"/>
      <c r="O78" s="427"/>
      <c r="P78" s="427"/>
      <c r="Q78" s="427"/>
      <c r="R78" s="427"/>
      <c r="S78" s="427"/>
      <c r="T78" s="427"/>
      <c r="U78" s="427"/>
      <c r="V78" s="427"/>
    </row>
    <row r="79" spans="1:22" s="189" customFormat="1">
      <c r="A79" s="412"/>
      <c r="B79" s="396" t="s">
        <v>236</v>
      </c>
      <c r="C79" s="428">
        <v>0</v>
      </c>
      <c r="D79" s="428">
        <v>1</v>
      </c>
      <c r="E79" s="428">
        <v>1</v>
      </c>
      <c r="F79" s="428">
        <v>0</v>
      </c>
      <c r="G79" s="428">
        <v>0</v>
      </c>
      <c r="H79" s="428">
        <v>0</v>
      </c>
      <c r="I79" s="428">
        <v>0</v>
      </c>
      <c r="J79" s="419">
        <v>0</v>
      </c>
      <c r="K79" s="430">
        <v>3</v>
      </c>
      <c r="L79" s="426"/>
      <c r="M79" s="412"/>
      <c r="N79" s="427"/>
      <c r="O79" s="427"/>
      <c r="P79" s="427"/>
      <c r="Q79" s="427"/>
      <c r="R79" s="427"/>
      <c r="S79" s="427"/>
      <c r="T79" s="427"/>
      <c r="U79" s="427"/>
      <c r="V79" s="427"/>
    </row>
    <row r="80" spans="1:22" s="189" customFormat="1">
      <c r="A80" s="412"/>
      <c r="B80" s="396" t="s">
        <v>245</v>
      </c>
      <c r="C80" s="428">
        <v>0</v>
      </c>
      <c r="D80" s="428">
        <v>1</v>
      </c>
      <c r="E80" s="428">
        <v>1</v>
      </c>
      <c r="F80" s="428">
        <v>0</v>
      </c>
      <c r="G80" s="428">
        <v>0</v>
      </c>
      <c r="H80" s="428">
        <v>0</v>
      </c>
      <c r="I80" s="428">
        <v>0</v>
      </c>
      <c r="J80" s="419">
        <v>0</v>
      </c>
      <c r="K80" s="430">
        <v>3</v>
      </c>
      <c r="L80" s="426"/>
      <c r="M80" s="412"/>
      <c r="N80" s="427"/>
      <c r="O80" s="427"/>
      <c r="P80" s="427"/>
      <c r="Q80" s="427"/>
      <c r="R80" s="427"/>
      <c r="S80" s="427"/>
      <c r="T80" s="427"/>
      <c r="U80" s="427"/>
      <c r="V80" s="427"/>
    </row>
    <row r="81" spans="1:22" s="189" customFormat="1">
      <c r="A81" s="412"/>
      <c r="B81" s="396" t="s">
        <v>237</v>
      </c>
      <c r="C81" s="449">
        <f t="shared" ref="C81:K81" si="15">(C75+C76+C77+C78+C79+C80)/6</f>
        <v>0</v>
      </c>
      <c r="D81" s="449">
        <f t="shared" si="15"/>
        <v>1.8333333333333333</v>
      </c>
      <c r="E81" s="449">
        <f t="shared" si="15"/>
        <v>0.83333333333333337</v>
      </c>
      <c r="F81" s="449">
        <f t="shared" si="15"/>
        <v>0</v>
      </c>
      <c r="G81" s="449">
        <f t="shared" si="15"/>
        <v>0</v>
      </c>
      <c r="H81" s="449">
        <f t="shared" si="15"/>
        <v>0</v>
      </c>
      <c r="I81" s="449">
        <f t="shared" si="15"/>
        <v>0</v>
      </c>
      <c r="J81" s="449">
        <f t="shared" si="15"/>
        <v>0</v>
      </c>
      <c r="K81" s="449">
        <f t="shared" si="15"/>
        <v>3</v>
      </c>
      <c r="L81" s="440">
        <f>'CO Attainment'!L15</f>
        <v>3.0000000000000004</v>
      </c>
      <c r="M81" s="412"/>
      <c r="N81" s="449">
        <f>C81*L81</f>
        <v>0</v>
      </c>
      <c r="O81" s="449">
        <f>D81*L81</f>
        <v>5.5000000000000009</v>
      </c>
      <c r="P81" s="449">
        <f>E81*L81</f>
        <v>2.5000000000000004</v>
      </c>
      <c r="Q81" s="449">
        <f>F81*L81</f>
        <v>0</v>
      </c>
      <c r="R81" s="449">
        <f>G81*L81</f>
        <v>0</v>
      </c>
      <c r="S81" s="449">
        <f>H81*L81</f>
        <v>0</v>
      </c>
      <c r="T81" s="449">
        <f>I81*L81</f>
        <v>0</v>
      </c>
      <c r="U81" s="449">
        <f>J81*L81</f>
        <v>0</v>
      </c>
      <c r="V81" s="449">
        <f>K81*L81</f>
        <v>9.0000000000000018</v>
      </c>
    </row>
    <row r="82" spans="1:22" s="189" customFormat="1">
      <c r="A82" s="412"/>
      <c r="B82" s="396"/>
      <c r="C82" s="428"/>
      <c r="D82" s="428"/>
      <c r="E82" s="428"/>
      <c r="F82" s="428"/>
      <c r="G82" s="428"/>
      <c r="H82" s="428"/>
      <c r="I82" s="428"/>
      <c r="J82" s="419"/>
      <c r="K82" s="430"/>
      <c r="L82" s="426"/>
      <c r="M82" s="412"/>
      <c r="N82" s="427"/>
      <c r="O82" s="427"/>
      <c r="P82" s="427"/>
      <c r="Q82" s="427"/>
      <c r="R82" s="427"/>
      <c r="S82" s="427"/>
      <c r="T82" s="427"/>
      <c r="U82" s="427"/>
      <c r="V82" s="427"/>
    </row>
    <row r="83" spans="1:22" s="189" customFormat="1">
      <c r="A83" s="435" t="s">
        <v>98</v>
      </c>
      <c r="B83" s="396" t="s">
        <v>232</v>
      </c>
      <c r="C83" s="428">
        <v>0</v>
      </c>
      <c r="D83" s="428">
        <v>0</v>
      </c>
      <c r="E83" s="428">
        <v>0</v>
      </c>
      <c r="F83" s="428">
        <v>0</v>
      </c>
      <c r="G83" s="428">
        <v>0</v>
      </c>
      <c r="H83" s="428">
        <v>0</v>
      </c>
      <c r="I83" s="428">
        <v>0</v>
      </c>
      <c r="J83" s="419">
        <v>0</v>
      </c>
      <c r="K83" s="430">
        <v>3</v>
      </c>
      <c r="L83" s="426"/>
      <c r="M83" s="412"/>
      <c r="N83" s="427"/>
      <c r="O83" s="427"/>
      <c r="P83" s="427"/>
      <c r="Q83" s="427"/>
      <c r="R83" s="427"/>
      <c r="S83" s="427"/>
      <c r="T83" s="427"/>
      <c r="U83" s="427"/>
      <c r="V83" s="427"/>
    </row>
    <row r="84" spans="1:22" s="189" customFormat="1">
      <c r="A84" s="412"/>
      <c r="B84" s="396" t="s">
        <v>233</v>
      </c>
      <c r="C84" s="428">
        <v>0</v>
      </c>
      <c r="D84" s="428">
        <v>3</v>
      </c>
      <c r="E84" s="428">
        <v>3</v>
      </c>
      <c r="F84" s="428">
        <v>0</v>
      </c>
      <c r="G84" s="428">
        <v>0</v>
      </c>
      <c r="H84" s="428">
        <v>3</v>
      </c>
      <c r="I84" s="428">
        <v>0</v>
      </c>
      <c r="J84" s="419">
        <v>0</v>
      </c>
      <c r="K84" s="430">
        <v>3</v>
      </c>
      <c r="L84" s="426"/>
      <c r="M84" s="412"/>
      <c r="N84" s="427"/>
      <c r="O84" s="427"/>
      <c r="P84" s="427"/>
      <c r="Q84" s="427"/>
      <c r="R84" s="427"/>
      <c r="S84" s="427"/>
      <c r="T84" s="427"/>
      <c r="U84" s="427"/>
      <c r="V84" s="427"/>
    </row>
    <row r="85" spans="1:22" s="189" customFormat="1">
      <c r="A85" s="412"/>
      <c r="B85" s="396" t="s">
        <v>234</v>
      </c>
      <c r="C85" s="428">
        <v>0</v>
      </c>
      <c r="D85" s="428">
        <v>3</v>
      </c>
      <c r="E85" s="428">
        <v>3</v>
      </c>
      <c r="F85" s="428">
        <v>0</v>
      </c>
      <c r="G85" s="448">
        <v>0</v>
      </c>
      <c r="H85" s="428">
        <v>3</v>
      </c>
      <c r="I85" s="428">
        <v>0</v>
      </c>
      <c r="J85" s="419">
        <v>0</v>
      </c>
      <c r="K85" s="430">
        <v>3</v>
      </c>
      <c r="L85" s="426"/>
      <c r="M85" s="412"/>
      <c r="N85" s="427"/>
      <c r="O85" s="427"/>
      <c r="P85" s="427"/>
      <c r="Q85" s="427"/>
      <c r="R85" s="427"/>
      <c r="S85" s="427"/>
      <c r="T85" s="427"/>
      <c r="U85" s="427"/>
      <c r="V85" s="427"/>
    </row>
    <row r="86" spans="1:22" s="189" customFormat="1">
      <c r="A86" s="412"/>
      <c r="B86" s="396" t="s">
        <v>235</v>
      </c>
      <c r="C86" s="428">
        <v>0</v>
      </c>
      <c r="D86" s="428">
        <v>3</v>
      </c>
      <c r="E86" s="428">
        <v>3</v>
      </c>
      <c r="F86" s="428">
        <v>0</v>
      </c>
      <c r="G86" s="428">
        <v>0</v>
      </c>
      <c r="H86" s="428">
        <v>3</v>
      </c>
      <c r="I86" s="428">
        <v>0</v>
      </c>
      <c r="J86" s="419">
        <v>0</v>
      </c>
      <c r="K86" s="430">
        <v>3</v>
      </c>
      <c r="L86" s="426"/>
      <c r="M86" s="412"/>
      <c r="N86" s="427"/>
      <c r="O86" s="427"/>
      <c r="P86" s="427"/>
      <c r="Q86" s="427"/>
      <c r="R86" s="427"/>
      <c r="S86" s="427"/>
      <c r="T86" s="427"/>
      <c r="U86" s="427"/>
      <c r="V86" s="427"/>
    </row>
    <row r="87" spans="1:22" s="189" customFormat="1">
      <c r="A87" s="412"/>
      <c r="B87" s="396" t="s">
        <v>236</v>
      </c>
      <c r="C87" s="428">
        <v>0</v>
      </c>
      <c r="D87" s="428">
        <v>3</v>
      </c>
      <c r="E87" s="428">
        <v>3</v>
      </c>
      <c r="F87" s="428">
        <v>0</v>
      </c>
      <c r="G87" s="428">
        <v>0</v>
      </c>
      <c r="H87" s="428">
        <v>3</v>
      </c>
      <c r="I87" s="428">
        <v>0</v>
      </c>
      <c r="J87" s="419">
        <v>0</v>
      </c>
      <c r="K87" s="430">
        <v>3</v>
      </c>
      <c r="L87" s="426"/>
      <c r="M87" s="412"/>
      <c r="N87" s="427"/>
      <c r="O87" s="427"/>
      <c r="P87" s="427"/>
      <c r="Q87" s="427"/>
      <c r="R87" s="427"/>
      <c r="S87" s="427"/>
      <c r="T87" s="427"/>
      <c r="U87" s="427"/>
      <c r="V87" s="427"/>
    </row>
    <row r="88" spans="1:22" s="189" customFormat="1">
      <c r="A88" s="412"/>
      <c r="B88" s="396" t="s">
        <v>245</v>
      </c>
      <c r="C88" s="428">
        <v>0</v>
      </c>
      <c r="D88" s="428">
        <v>3</v>
      </c>
      <c r="E88" s="428">
        <v>3</v>
      </c>
      <c r="F88" s="428">
        <v>0</v>
      </c>
      <c r="G88" s="428">
        <v>0</v>
      </c>
      <c r="H88" s="428">
        <v>3</v>
      </c>
      <c r="I88" s="428">
        <v>0</v>
      </c>
      <c r="J88" s="419">
        <v>0</v>
      </c>
      <c r="K88" s="430">
        <v>3</v>
      </c>
      <c r="L88" s="426"/>
      <c r="M88" s="412"/>
      <c r="N88" s="427"/>
      <c r="O88" s="427"/>
      <c r="P88" s="427"/>
      <c r="Q88" s="427"/>
      <c r="R88" s="427"/>
      <c r="S88" s="427"/>
      <c r="T88" s="427"/>
      <c r="U88" s="427"/>
      <c r="V88" s="427"/>
    </row>
    <row r="89" spans="1:22" s="189" customFormat="1">
      <c r="A89" s="412"/>
      <c r="B89" s="396" t="s">
        <v>295</v>
      </c>
      <c r="C89" s="428">
        <v>0</v>
      </c>
      <c r="D89" s="428">
        <v>3</v>
      </c>
      <c r="E89" s="428">
        <v>3</v>
      </c>
      <c r="F89" s="428">
        <v>0</v>
      </c>
      <c r="G89" s="428">
        <v>0</v>
      </c>
      <c r="H89" s="428">
        <v>0</v>
      </c>
      <c r="I89" s="428">
        <v>0</v>
      </c>
      <c r="J89" s="419">
        <v>0</v>
      </c>
      <c r="K89" s="430">
        <v>3</v>
      </c>
      <c r="L89" s="426"/>
      <c r="M89" s="412"/>
      <c r="N89" s="427"/>
      <c r="O89" s="427"/>
      <c r="P89" s="427"/>
      <c r="Q89" s="427"/>
      <c r="R89" s="427"/>
      <c r="S89" s="427"/>
      <c r="T89" s="427"/>
      <c r="U89" s="427"/>
      <c r="V89" s="427"/>
    </row>
    <row r="90" spans="1:22" s="189" customFormat="1">
      <c r="A90" s="412"/>
      <c r="B90" s="396" t="s">
        <v>237</v>
      </c>
      <c r="C90" s="450">
        <f>(C83+C84+C85+C86+C87+C88+C89)/7</f>
        <v>0</v>
      </c>
      <c r="D90" s="451">
        <f t="shared" ref="D90:K90" si="16">(D83+D84+D85+D86+D87+D88+D89)/7</f>
        <v>2.5714285714285716</v>
      </c>
      <c r="E90" s="451">
        <f t="shared" si="16"/>
        <v>2.5714285714285716</v>
      </c>
      <c r="F90" s="451">
        <f t="shared" si="16"/>
        <v>0</v>
      </c>
      <c r="G90" s="451">
        <f t="shared" si="16"/>
        <v>0</v>
      </c>
      <c r="H90" s="451">
        <f t="shared" si="16"/>
        <v>2.1428571428571428</v>
      </c>
      <c r="I90" s="451">
        <f t="shared" si="16"/>
        <v>0</v>
      </c>
      <c r="J90" s="451">
        <f t="shared" si="16"/>
        <v>0</v>
      </c>
      <c r="K90" s="451">
        <f t="shared" si="16"/>
        <v>3</v>
      </c>
      <c r="L90" s="440">
        <f>'CO Attainment'!L16</f>
        <v>3.0000000000000004</v>
      </c>
      <c r="M90" s="412"/>
      <c r="N90" s="449">
        <f>C90*L90</f>
        <v>0</v>
      </c>
      <c r="O90" s="449">
        <f>D90*L90</f>
        <v>7.7142857142857162</v>
      </c>
      <c r="P90" s="449">
        <f>E90*L90</f>
        <v>7.7142857142857162</v>
      </c>
      <c r="Q90" s="449">
        <f>F90*L90</f>
        <v>0</v>
      </c>
      <c r="R90" s="449">
        <f>G90*L90</f>
        <v>0</v>
      </c>
      <c r="S90" s="449">
        <f>H90*L90</f>
        <v>6.4285714285714297</v>
      </c>
      <c r="T90" s="449">
        <f>I90*L90</f>
        <v>0</v>
      </c>
      <c r="U90" s="449">
        <f>J90*L90</f>
        <v>0</v>
      </c>
      <c r="V90" s="449">
        <f>K90*L90</f>
        <v>9.0000000000000018</v>
      </c>
    </row>
    <row r="91" spans="1:22" s="189" customFormat="1">
      <c r="A91" s="412"/>
      <c r="B91" s="396"/>
      <c r="C91" s="428"/>
      <c r="D91" s="428"/>
      <c r="E91" s="428"/>
      <c r="F91" s="428"/>
      <c r="G91" s="428"/>
      <c r="H91" s="428"/>
      <c r="I91" s="428"/>
      <c r="J91" s="419"/>
      <c r="K91" s="430"/>
      <c r="L91" s="426"/>
      <c r="M91" s="412"/>
      <c r="N91" s="427"/>
      <c r="O91" s="427"/>
      <c r="P91" s="427"/>
      <c r="Q91" s="427"/>
      <c r="R91" s="427"/>
      <c r="S91" s="427"/>
      <c r="T91" s="427"/>
      <c r="U91" s="427"/>
      <c r="V91" s="427"/>
    </row>
    <row r="92" spans="1:22" s="189" customFormat="1">
      <c r="A92" s="435" t="s">
        <v>99</v>
      </c>
      <c r="B92" s="396" t="s">
        <v>232</v>
      </c>
      <c r="C92" s="428">
        <v>0</v>
      </c>
      <c r="D92" s="428">
        <v>0</v>
      </c>
      <c r="E92" s="428">
        <v>0</v>
      </c>
      <c r="F92" s="428">
        <v>0</v>
      </c>
      <c r="G92" s="428">
        <v>0</v>
      </c>
      <c r="H92" s="428">
        <v>0</v>
      </c>
      <c r="I92" s="428">
        <v>0</v>
      </c>
      <c r="J92" s="419">
        <v>0</v>
      </c>
      <c r="K92" s="430">
        <v>3</v>
      </c>
      <c r="L92" s="426"/>
      <c r="M92" s="412"/>
      <c r="N92" s="427"/>
      <c r="O92" s="427"/>
      <c r="P92" s="427"/>
      <c r="Q92" s="427"/>
      <c r="R92" s="427"/>
      <c r="S92" s="427"/>
      <c r="T92" s="427"/>
      <c r="U92" s="427"/>
      <c r="V92" s="427"/>
    </row>
    <row r="93" spans="1:22" s="189" customFormat="1">
      <c r="A93" s="412"/>
      <c r="B93" s="396" t="s">
        <v>233</v>
      </c>
      <c r="C93" s="428">
        <v>0</v>
      </c>
      <c r="D93" s="428">
        <v>3</v>
      </c>
      <c r="E93" s="428">
        <v>3</v>
      </c>
      <c r="F93" s="428">
        <v>3</v>
      </c>
      <c r="G93" s="428">
        <v>3</v>
      </c>
      <c r="H93" s="428">
        <v>3</v>
      </c>
      <c r="I93" s="428">
        <v>0</v>
      </c>
      <c r="J93" s="419">
        <v>0</v>
      </c>
      <c r="K93" s="430">
        <v>3</v>
      </c>
      <c r="L93" s="426"/>
      <c r="M93" s="412"/>
      <c r="N93" s="427"/>
      <c r="O93" s="427"/>
      <c r="P93" s="427"/>
      <c r="Q93" s="427"/>
      <c r="R93" s="427"/>
      <c r="S93" s="427"/>
      <c r="T93" s="427"/>
      <c r="U93" s="427"/>
      <c r="V93" s="427"/>
    </row>
    <row r="94" spans="1:22" s="189" customFormat="1">
      <c r="A94" s="412"/>
      <c r="B94" s="396" t="s">
        <v>234</v>
      </c>
      <c r="C94" s="428">
        <v>0</v>
      </c>
      <c r="D94" s="428">
        <v>3</v>
      </c>
      <c r="E94" s="428">
        <v>3</v>
      </c>
      <c r="F94" s="428">
        <v>3</v>
      </c>
      <c r="G94" s="428">
        <v>3</v>
      </c>
      <c r="H94" s="428">
        <v>3</v>
      </c>
      <c r="I94" s="428">
        <v>0</v>
      </c>
      <c r="J94" s="419">
        <v>0</v>
      </c>
      <c r="K94" s="430">
        <v>3</v>
      </c>
      <c r="L94" s="426"/>
      <c r="M94" s="412"/>
      <c r="N94" s="427"/>
      <c r="O94" s="427"/>
      <c r="P94" s="427"/>
      <c r="Q94" s="427"/>
      <c r="R94" s="427"/>
      <c r="S94" s="427"/>
      <c r="T94" s="427"/>
      <c r="U94" s="427"/>
      <c r="V94" s="427"/>
    </row>
    <row r="95" spans="1:22" s="189" customFormat="1">
      <c r="A95" s="412"/>
      <c r="B95" s="396" t="s">
        <v>235</v>
      </c>
      <c r="C95" s="428">
        <v>0</v>
      </c>
      <c r="D95" s="428">
        <v>3</v>
      </c>
      <c r="E95" s="428">
        <v>3</v>
      </c>
      <c r="F95" s="428">
        <v>3</v>
      </c>
      <c r="G95" s="428">
        <v>3</v>
      </c>
      <c r="H95" s="428">
        <v>3</v>
      </c>
      <c r="I95" s="428">
        <v>0</v>
      </c>
      <c r="J95" s="419">
        <v>0</v>
      </c>
      <c r="K95" s="430">
        <v>3</v>
      </c>
      <c r="L95" s="426"/>
      <c r="M95" s="412"/>
      <c r="N95" s="427"/>
      <c r="O95" s="427"/>
      <c r="P95" s="427"/>
      <c r="Q95" s="427"/>
      <c r="R95" s="427"/>
      <c r="S95" s="427"/>
      <c r="T95" s="427"/>
      <c r="U95" s="427"/>
      <c r="V95" s="427"/>
    </row>
    <row r="96" spans="1:22" s="189" customFormat="1">
      <c r="A96" s="412"/>
      <c r="B96" s="396" t="s">
        <v>236</v>
      </c>
      <c r="C96" s="428">
        <v>0</v>
      </c>
      <c r="D96" s="428">
        <v>3</v>
      </c>
      <c r="E96" s="428">
        <v>3</v>
      </c>
      <c r="F96" s="428">
        <v>3</v>
      </c>
      <c r="G96" s="428">
        <v>3</v>
      </c>
      <c r="H96" s="428">
        <v>3</v>
      </c>
      <c r="I96" s="428">
        <v>0</v>
      </c>
      <c r="J96" s="419">
        <v>0</v>
      </c>
      <c r="K96" s="430">
        <v>3</v>
      </c>
      <c r="L96" s="426"/>
      <c r="M96" s="412"/>
      <c r="N96" s="427"/>
      <c r="O96" s="427"/>
      <c r="P96" s="427"/>
      <c r="Q96" s="427"/>
      <c r="R96" s="427"/>
      <c r="S96" s="427"/>
      <c r="T96" s="427"/>
      <c r="U96" s="427"/>
      <c r="V96" s="427"/>
    </row>
    <row r="97" spans="1:22" s="189" customFormat="1">
      <c r="A97" s="412"/>
      <c r="B97" s="396" t="s">
        <v>237</v>
      </c>
      <c r="C97" s="449">
        <f>(C92+C93+C94+C95+C96)/5</f>
        <v>0</v>
      </c>
      <c r="D97" s="449">
        <f>(D92+D93+D94+D95+D96)/5</f>
        <v>2.4</v>
      </c>
      <c r="E97" s="449">
        <f t="shared" ref="E97" si="17">(E92+E93+E94+E95+E96)/5</f>
        <v>2.4</v>
      </c>
      <c r="F97" s="449">
        <f t="shared" ref="F97" si="18">(F92+F93+F94+F95+F96)/5</f>
        <v>2.4</v>
      </c>
      <c r="G97" s="449">
        <f t="shared" ref="G97" si="19">(G92+G93+G94+G95+G96)/5</f>
        <v>2.4</v>
      </c>
      <c r="H97" s="449">
        <f t="shared" ref="H97" si="20">(H92+H93+H94+H95+H96)/5</f>
        <v>2.4</v>
      </c>
      <c r="I97" s="449">
        <f t="shared" ref="I97" si="21">(I92+I93+I94+I95+I96)/5</f>
        <v>0</v>
      </c>
      <c r="J97" s="449">
        <f t="shared" ref="J97" si="22">(J92+J93+J94+J95+J96)/5</f>
        <v>0</v>
      </c>
      <c r="K97" s="449">
        <f t="shared" ref="K97" si="23">(K92+K93+K94+K95+K96)/5</f>
        <v>3</v>
      </c>
      <c r="L97" s="440">
        <f>'CO Attainment'!L17</f>
        <v>3.0000000000000004</v>
      </c>
      <c r="M97" s="412"/>
      <c r="N97" s="449">
        <f>C97*L97</f>
        <v>0</v>
      </c>
      <c r="O97" s="449">
        <f>D97*L97</f>
        <v>7.2000000000000011</v>
      </c>
      <c r="P97" s="449">
        <f>E97*L97</f>
        <v>7.2000000000000011</v>
      </c>
      <c r="Q97" s="449">
        <f>F97*L97</f>
        <v>7.2000000000000011</v>
      </c>
      <c r="R97" s="449">
        <f>G97*L97</f>
        <v>7.2000000000000011</v>
      </c>
      <c r="S97" s="449">
        <f>H97*L97</f>
        <v>7.2000000000000011</v>
      </c>
      <c r="T97" s="449">
        <f>I97*L97</f>
        <v>0</v>
      </c>
      <c r="U97" s="449">
        <f>J97*L97</f>
        <v>0</v>
      </c>
      <c r="V97" s="449">
        <f>K97*L97</f>
        <v>9.0000000000000018</v>
      </c>
    </row>
    <row r="98" spans="1:22" s="189" customFormat="1">
      <c r="A98" s="412"/>
      <c r="B98" s="396"/>
      <c r="C98" s="428"/>
      <c r="D98" s="428"/>
      <c r="E98" s="428"/>
      <c r="F98" s="428"/>
      <c r="G98" s="428"/>
      <c r="H98" s="428"/>
      <c r="I98" s="428"/>
      <c r="J98" s="419"/>
      <c r="K98" s="430"/>
      <c r="L98" s="426"/>
      <c r="M98" s="412"/>
      <c r="N98" s="427"/>
      <c r="O98" s="427"/>
      <c r="P98" s="427"/>
      <c r="Q98" s="427"/>
      <c r="R98" s="427"/>
      <c r="S98" s="427"/>
      <c r="T98" s="427"/>
      <c r="U98" s="427"/>
      <c r="V98" s="427"/>
    </row>
    <row r="99" spans="1:22" s="189" customFormat="1">
      <c r="A99" s="435" t="s">
        <v>100</v>
      </c>
      <c r="B99" s="396" t="s">
        <v>232</v>
      </c>
      <c r="C99" s="428">
        <v>0</v>
      </c>
      <c r="D99" s="428">
        <v>3</v>
      </c>
      <c r="E99" s="428">
        <v>0</v>
      </c>
      <c r="F99" s="428">
        <v>3</v>
      </c>
      <c r="G99" s="428">
        <v>3</v>
      </c>
      <c r="H99" s="428">
        <v>0</v>
      </c>
      <c r="I99" s="428">
        <v>3</v>
      </c>
      <c r="J99" s="419">
        <v>0</v>
      </c>
      <c r="K99" s="430">
        <v>3</v>
      </c>
      <c r="L99" s="426"/>
      <c r="M99" s="412"/>
      <c r="N99" s="427"/>
      <c r="O99" s="427"/>
      <c r="P99" s="427"/>
      <c r="Q99" s="427"/>
      <c r="R99" s="427"/>
      <c r="S99" s="427"/>
      <c r="T99" s="427"/>
      <c r="U99" s="427"/>
      <c r="V99" s="427"/>
    </row>
    <row r="100" spans="1:22" s="189" customFormat="1">
      <c r="A100" s="412"/>
      <c r="B100" s="396" t="s">
        <v>233</v>
      </c>
      <c r="C100" s="428">
        <v>0</v>
      </c>
      <c r="D100" s="428">
        <v>3</v>
      </c>
      <c r="E100" s="428">
        <v>0</v>
      </c>
      <c r="F100" s="428">
        <v>3</v>
      </c>
      <c r="G100" s="428">
        <v>3</v>
      </c>
      <c r="H100" s="428">
        <v>0</v>
      </c>
      <c r="I100" s="428">
        <v>3</v>
      </c>
      <c r="J100" s="419">
        <v>0</v>
      </c>
      <c r="K100" s="430">
        <v>3</v>
      </c>
      <c r="L100" s="426"/>
      <c r="M100" s="412"/>
      <c r="N100" s="427"/>
      <c r="O100" s="427"/>
      <c r="P100" s="427"/>
      <c r="Q100" s="427"/>
      <c r="R100" s="427"/>
      <c r="S100" s="427"/>
      <c r="T100" s="427"/>
      <c r="U100" s="427"/>
      <c r="V100" s="427"/>
    </row>
    <row r="101" spans="1:22" s="189" customFormat="1">
      <c r="A101" s="412"/>
      <c r="B101" s="396" t="s">
        <v>234</v>
      </c>
      <c r="C101" s="428">
        <v>0</v>
      </c>
      <c r="D101" s="428">
        <v>3</v>
      </c>
      <c r="E101" s="428">
        <v>0</v>
      </c>
      <c r="F101" s="428">
        <v>3</v>
      </c>
      <c r="G101" s="428">
        <v>3</v>
      </c>
      <c r="H101" s="428">
        <v>0</v>
      </c>
      <c r="I101" s="428">
        <v>3</v>
      </c>
      <c r="J101" s="419">
        <v>0</v>
      </c>
      <c r="K101" s="430">
        <v>3</v>
      </c>
      <c r="L101" s="426"/>
      <c r="M101" s="412"/>
      <c r="N101" s="427"/>
      <c r="O101" s="427"/>
      <c r="P101" s="427"/>
      <c r="Q101" s="427"/>
      <c r="R101" s="427"/>
      <c r="S101" s="427"/>
      <c r="T101" s="427"/>
      <c r="U101" s="427"/>
      <c r="V101" s="427"/>
    </row>
    <row r="102" spans="1:22" s="189" customFormat="1">
      <c r="A102" s="412"/>
      <c r="B102" s="396" t="s">
        <v>235</v>
      </c>
      <c r="C102" s="428">
        <v>0</v>
      </c>
      <c r="D102" s="428">
        <v>3</v>
      </c>
      <c r="E102" s="428">
        <v>0</v>
      </c>
      <c r="F102" s="428">
        <v>3</v>
      </c>
      <c r="G102" s="428">
        <v>3</v>
      </c>
      <c r="H102" s="428">
        <v>0</v>
      </c>
      <c r="I102" s="428">
        <v>3</v>
      </c>
      <c r="J102" s="419">
        <v>0</v>
      </c>
      <c r="K102" s="430">
        <v>3</v>
      </c>
      <c r="L102" s="426"/>
      <c r="M102" s="412"/>
      <c r="N102" s="427"/>
      <c r="O102" s="427"/>
      <c r="P102" s="427"/>
      <c r="Q102" s="427"/>
      <c r="R102" s="427"/>
      <c r="S102" s="427"/>
      <c r="T102" s="427"/>
      <c r="U102" s="427"/>
      <c r="V102" s="427"/>
    </row>
    <row r="103" spans="1:22" s="189" customFormat="1">
      <c r="A103" s="412"/>
      <c r="B103" s="396" t="s">
        <v>236</v>
      </c>
      <c r="C103" s="428">
        <v>0</v>
      </c>
      <c r="D103" s="428">
        <v>3</v>
      </c>
      <c r="E103" s="428">
        <v>0</v>
      </c>
      <c r="F103" s="428">
        <v>3</v>
      </c>
      <c r="G103" s="428">
        <v>3</v>
      </c>
      <c r="H103" s="428">
        <v>0</v>
      </c>
      <c r="I103" s="428">
        <v>3</v>
      </c>
      <c r="J103" s="419">
        <v>0</v>
      </c>
      <c r="K103" s="430">
        <v>3</v>
      </c>
      <c r="L103" s="426"/>
      <c r="M103" s="412"/>
      <c r="N103" s="427"/>
      <c r="O103" s="427"/>
      <c r="P103" s="427"/>
      <c r="Q103" s="427"/>
      <c r="R103" s="427"/>
      <c r="S103" s="427"/>
      <c r="T103" s="427"/>
      <c r="U103" s="427"/>
      <c r="V103" s="427"/>
    </row>
    <row r="104" spans="1:22" s="189" customFormat="1">
      <c r="A104" s="412"/>
      <c r="B104" s="396" t="s">
        <v>245</v>
      </c>
      <c r="C104" s="428">
        <v>0</v>
      </c>
      <c r="D104" s="428">
        <v>3</v>
      </c>
      <c r="E104" s="428">
        <v>0</v>
      </c>
      <c r="F104" s="428">
        <v>3</v>
      </c>
      <c r="G104" s="428">
        <v>3</v>
      </c>
      <c r="H104" s="428">
        <v>0</v>
      </c>
      <c r="I104" s="428">
        <v>3</v>
      </c>
      <c r="J104" s="419">
        <v>0</v>
      </c>
      <c r="K104" s="430">
        <v>3</v>
      </c>
      <c r="L104" s="426"/>
      <c r="M104" s="412"/>
      <c r="N104" s="427"/>
      <c r="O104" s="427"/>
      <c r="P104" s="427"/>
      <c r="Q104" s="427"/>
      <c r="R104" s="427"/>
      <c r="S104" s="427"/>
      <c r="T104" s="427"/>
      <c r="U104" s="427"/>
      <c r="V104" s="427"/>
    </row>
    <row r="105" spans="1:22" s="189" customFormat="1">
      <c r="A105" s="412"/>
      <c r="B105" s="396" t="s">
        <v>237</v>
      </c>
      <c r="C105" s="449">
        <f t="shared" ref="C105:K105" si="24">(C99+C100+C101+C102+C103+C104)/6</f>
        <v>0</v>
      </c>
      <c r="D105" s="449">
        <f t="shared" si="24"/>
        <v>3</v>
      </c>
      <c r="E105" s="449">
        <f t="shared" si="24"/>
        <v>0</v>
      </c>
      <c r="F105" s="449">
        <f t="shared" si="24"/>
        <v>3</v>
      </c>
      <c r="G105" s="449">
        <f t="shared" si="24"/>
        <v>3</v>
      </c>
      <c r="H105" s="449">
        <f t="shared" si="24"/>
        <v>0</v>
      </c>
      <c r="I105" s="449">
        <f t="shared" si="24"/>
        <v>3</v>
      </c>
      <c r="J105" s="449">
        <f t="shared" si="24"/>
        <v>0</v>
      </c>
      <c r="K105" s="449">
        <f t="shared" si="24"/>
        <v>3</v>
      </c>
      <c r="L105" s="440">
        <f>'CO Attainment'!L18</f>
        <v>3.0000000000000004</v>
      </c>
      <c r="M105" s="412"/>
      <c r="N105" s="449">
        <f>C105*L105</f>
        <v>0</v>
      </c>
      <c r="O105" s="449">
        <f>D105*L105</f>
        <v>9.0000000000000018</v>
      </c>
      <c r="P105" s="449">
        <f>E105*L105</f>
        <v>0</v>
      </c>
      <c r="Q105" s="449">
        <f>F105*L105</f>
        <v>9.0000000000000018</v>
      </c>
      <c r="R105" s="449">
        <f>G105*L105</f>
        <v>9.0000000000000018</v>
      </c>
      <c r="S105" s="449">
        <f>H105*L105</f>
        <v>0</v>
      </c>
      <c r="T105" s="449">
        <f>I105*L105</f>
        <v>9.0000000000000018</v>
      </c>
      <c r="U105" s="449">
        <f>J105*L105</f>
        <v>0</v>
      </c>
      <c r="V105" s="449">
        <f>K105*L105</f>
        <v>9.0000000000000018</v>
      </c>
    </row>
    <row r="106" spans="1:22" s="189" customFormat="1">
      <c r="A106" s="412"/>
      <c r="B106" s="396"/>
      <c r="C106" s="428"/>
      <c r="D106" s="428"/>
      <c r="E106" s="428"/>
      <c r="F106" s="428"/>
      <c r="G106" s="428"/>
      <c r="H106" s="428"/>
      <c r="I106" s="428"/>
      <c r="J106" s="419"/>
      <c r="K106" s="430"/>
      <c r="L106" s="426"/>
      <c r="M106" s="412"/>
      <c r="N106" s="427"/>
      <c r="O106" s="427"/>
      <c r="P106" s="427"/>
      <c r="Q106" s="427"/>
      <c r="R106" s="427"/>
      <c r="S106" s="427"/>
      <c r="T106" s="427"/>
      <c r="U106" s="427"/>
      <c r="V106" s="427"/>
    </row>
    <row r="107" spans="1:22" s="189" customFormat="1">
      <c r="A107" s="435" t="s">
        <v>101</v>
      </c>
      <c r="B107" s="396" t="s">
        <v>232</v>
      </c>
      <c r="C107" s="428">
        <v>0</v>
      </c>
      <c r="D107" s="428">
        <v>3</v>
      </c>
      <c r="E107" s="428">
        <v>3</v>
      </c>
      <c r="F107" s="428">
        <v>0</v>
      </c>
      <c r="G107" s="428">
        <v>0</v>
      </c>
      <c r="H107" s="428">
        <v>3</v>
      </c>
      <c r="I107" s="428">
        <v>0</v>
      </c>
      <c r="J107" s="419">
        <v>0</v>
      </c>
      <c r="K107" s="430">
        <v>3</v>
      </c>
      <c r="L107" s="426"/>
      <c r="M107" s="412"/>
      <c r="N107" s="427"/>
      <c r="O107" s="427"/>
      <c r="P107" s="427"/>
      <c r="Q107" s="427"/>
      <c r="R107" s="427"/>
      <c r="S107" s="427"/>
      <c r="T107" s="427"/>
      <c r="U107" s="427"/>
      <c r="V107" s="427"/>
    </row>
    <row r="108" spans="1:22" s="189" customFormat="1">
      <c r="A108" s="412"/>
      <c r="B108" s="396" t="s">
        <v>233</v>
      </c>
      <c r="C108" s="428">
        <v>0</v>
      </c>
      <c r="D108" s="428">
        <v>3</v>
      </c>
      <c r="E108" s="428">
        <v>3</v>
      </c>
      <c r="F108" s="428">
        <v>0</v>
      </c>
      <c r="G108" s="428">
        <v>0</v>
      </c>
      <c r="H108" s="428">
        <v>3</v>
      </c>
      <c r="I108" s="428">
        <v>0</v>
      </c>
      <c r="J108" s="419">
        <v>0</v>
      </c>
      <c r="K108" s="430">
        <v>3</v>
      </c>
      <c r="L108" s="426"/>
      <c r="M108" s="412"/>
      <c r="N108" s="427"/>
      <c r="O108" s="427"/>
      <c r="P108" s="427"/>
      <c r="Q108" s="427"/>
      <c r="R108" s="427"/>
      <c r="S108" s="427"/>
      <c r="T108" s="427"/>
      <c r="U108" s="427"/>
      <c r="V108" s="427"/>
    </row>
    <row r="109" spans="1:22" s="189" customFormat="1">
      <c r="A109" s="412"/>
      <c r="B109" s="396" t="s">
        <v>234</v>
      </c>
      <c r="C109" s="428">
        <v>0</v>
      </c>
      <c r="D109" s="428">
        <v>3</v>
      </c>
      <c r="E109" s="428">
        <v>3</v>
      </c>
      <c r="F109" s="428">
        <v>0</v>
      </c>
      <c r="G109" s="428">
        <v>0</v>
      </c>
      <c r="H109" s="428">
        <v>3</v>
      </c>
      <c r="I109" s="428">
        <v>0</v>
      </c>
      <c r="J109" s="419">
        <v>0</v>
      </c>
      <c r="K109" s="430">
        <v>3</v>
      </c>
      <c r="L109" s="426"/>
      <c r="M109" s="412"/>
      <c r="N109" s="427"/>
      <c r="O109" s="427"/>
      <c r="P109" s="427"/>
      <c r="Q109" s="427"/>
      <c r="R109" s="427"/>
      <c r="S109" s="427"/>
      <c r="T109" s="427"/>
      <c r="U109" s="427"/>
      <c r="V109" s="427"/>
    </row>
    <row r="110" spans="1:22" s="189" customFormat="1">
      <c r="A110" s="412"/>
      <c r="B110" s="396" t="s">
        <v>235</v>
      </c>
      <c r="C110" s="428">
        <v>0</v>
      </c>
      <c r="D110" s="428">
        <v>3</v>
      </c>
      <c r="E110" s="428">
        <v>3</v>
      </c>
      <c r="F110" s="428">
        <v>0</v>
      </c>
      <c r="G110" s="428">
        <v>0</v>
      </c>
      <c r="H110" s="428">
        <v>3</v>
      </c>
      <c r="I110" s="428">
        <v>0</v>
      </c>
      <c r="J110" s="419">
        <v>0</v>
      </c>
      <c r="K110" s="430">
        <v>3</v>
      </c>
      <c r="L110" s="426"/>
      <c r="M110" s="412"/>
      <c r="N110" s="427"/>
      <c r="O110" s="427"/>
      <c r="P110" s="427"/>
      <c r="Q110" s="427"/>
      <c r="R110" s="427"/>
      <c r="S110" s="427"/>
      <c r="T110" s="427"/>
      <c r="U110" s="427"/>
      <c r="V110" s="427"/>
    </row>
    <row r="111" spans="1:22" s="189" customFormat="1">
      <c r="A111" s="412"/>
      <c r="B111" s="396" t="s">
        <v>236</v>
      </c>
      <c r="C111" s="428">
        <v>0</v>
      </c>
      <c r="D111" s="428">
        <v>3</v>
      </c>
      <c r="E111" s="428">
        <v>3</v>
      </c>
      <c r="F111" s="428">
        <v>0</v>
      </c>
      <c r="G111" s="428">
        <v>0</v>
      </c>
      <c r="H111" s="428">
        <v>3</v>
      </c>
      <c r="I111" s="428">
        <v>0</v>
      </c>
      <c r="J111" s="419">
        <v>0</v>
      </c>
      <c r="K111" s="430">
        <v>3</v>
      </c>
      <c r="L111" s="426"/>
      <c r="M111" s="412"/>
      <c r="N111" s="427"/>
      <c r="O111" s="427"/>
      <c r="P111" s="427"/>
      <c r="Q111" s="427"/>
      <c r="R111" s="427"/>
      <c r="S111" s="427"/>
      <c r="T111" s="427"/>
      <c r="U111" s="427"/>
      <c r="V111" s="427"/>
    </row>
    <row r="112" spans="1:22" s="189" customFormat="1">
      <c r="A112" s="412"/>
      <c r="B112" s="396" t="s">
        <v>245</v>
      </c>
      <c r="C112" s="428">
        <v>0</v>
      </c>
      <c r="D112" s="428">
        <v>3</v>
      </c>
      <c r="E112" s="428">
        <v>3</v>
      </c>
      <c r="F112" s="428">
        <v>0</v>
      </c>
      <c r="G112" s="428">
        <v>0</v>
      </c>
      <c r="H112" s="428">
        <v>3</v>
      </c>
      <c r="I112" s="428">
        <v>0</v>
      </c>
      <c r="J112" s="419">
        <v>0</v>
      </c>
      <c r="K112" s="430">
        <v>3</v>
      </c>
      <c r="L112" s="426"/>
      <c r="M112" s="412"/>
      <c r="N112" s="427"/>
      <c r="O112" s="427"/>
      <c r="P112" s="427"/>
      <c r="Q112" s="427"/>
      <c r="R112" s="427"/>
      <c r="S112" s="427"/>
      <c r="T112" s="427"/>
      <c r="U112" s="427"/>
      <c r="V112" s="427"/>
    </row>
    <row r="113" spans="1:22" s="189" customFormat="1">
      <c r="A113" s="412"/>
      <c r="B113" s="396" t="s">
        <v>237</v>
      </c>
      <c r="C113" s="449">
        <f t="shared" ref="C113:K113" si="25">(C107+C108+C109+C110+C111+C112)/6</f>
        <v>0</v>
      </c>
      <c r="D113" s="449">
        <f t="shared" si="25"/>
        <v>3</v>
      </c>
      <c r="E113" s="449">
        <f t="shared" si="25"/>
        <v>3</v>
      </c>
      <c r="F113" s="449">
        <f t="shared" si="25"/>
        <v>0</v>
      </c>
      <c r="G113" s="449">
        <f t="shared" si="25"/>
        <v>0</v>
      </c>
      <c r="H113" s="449">
        <f t="shared" si="25"/>
        <v>3</v>
      </c>
      <c r="I113" s="449">
        <f t="shared" si="25"/>
        <v>0</v>
      </c>
      <c r="J113" s="449">
        <f t="shared" si="25"/>
        <v>0</v>
      </c>
      <c r="K113" s="449">
        <f t="shared" si="25"/>
        <v>3</v>
      </c>
      <c r="L113" s="440">
        <f>'CO Attainment'!L19</f>
        <v>3.0000000000000004</v>
      </c>
      <c r="M113" s="412"/>
      <c r="N113" s="449">
        <f>C113*L113</f>
        <v>0</v>
      </c>
      <c r="O113" s="449">
        <f>D113*L113</f>
        <v>9.0000000000000018</v>
      </c>
      <c r="P113" s="449">
        <f>E113*L113</f>
        <v>9.0000000000000018</v>
      </c>
      <c r="Q113" s="449">
        <f>F113*L113</f>
        <v>0</v>
      </c>
      <c r="R113" s="449">
        <f>G113*L113</f>
        <v>0</v>
      </c>
      <c r="S113" s="449">
        <f>H113*L113</f>
        <v>9.0000000000000018</v>
      </c>
      <c r="T113" s="449">
        <f>I113*L113</f>
        <v>0</v>
      </c>
      <c r="U113" s="449">
        <f>J113*L113</f>
        <v>0</v>
      </c>
      <c r="V113" s="449">
        <f>K113*L113</f>
        <v>9.0000000000000018</v>
      </c>
    </row>
    <row r="114" spans="1:22" s="189" customFormat="1">
      <c r="A114" s="412"/>
      <c r="B114" s="396"/>
      <c r="C114" s="428"/>
      <c r="D114" s="428"/>
      <c r="E114" s="428"/>
      <c r="F114" s="428"/>
      <c r="G114" s="428"/>
      <c r="H114" s="428"/>
      <c r="I114" s="428"/>
      <c r="J114" s="419"/>
      <c r="K114" s="430"/>
      <c r="L114" s="426"/>
      <c r="M114" s="412"/>
      <c r="N114" s="427"/>
      <c r="O114" s="427"/>
      <c r="P114" s="427"/>
      <c r="Q114" s="427"/>
      <c r="R114" s="427"/>
      <c r="S114" s="427"/>
      <c r="T114" s="427"/>
      <c r="U114" s="427"/>
      <c r="V114" s="427"/>
    </row>
    <row r="115" spans="1:22" s="189" customFormat="1">
      <c r="A115" s="435" t="s">
        <v>102</v>
      </c>
      <c r="B115" s="396" t="s">
        <v>232</v>
      </c>
      <c r="C115" s="428">
        <v>0</v>
      </c>
      <c r="D115" s="428">
        <v>3</v>
      </c>
      <c r="E115" s="428">
        <v>3</v>
      </c>
      <c r="F115" s="428">
        <v>0</v>
      </c>
      <c r="G115" s="428">
        <v>0</v>
      </c>
      <c r="H115" s="428">
        <v>2</v>
      </c>
      <c r="I115" s="428">
        <v>0</v>
      </c>
      <c r="J115" s="419">
        <v>3</v>
      </c>
      <c r="K115" s="430">
        <v>3</v>
      </c>
      <c r="L115" s="426"/>
      <c r="M115" s="412"/>
      <c r="N115" s="427"/>
      <c r="O115" s="427"/>
      <c r="P115" s="427"/>
      <c r="Q115" s="427"/>
      <c r="R115" s="427"/>
      <c r="S115" s="427"/>
      <c r="T115" s="427"/>
      <c r="U115" s="427"/>
      <c r="V115" s="427"/>
    </row>
    <row r="116" spans="1:22" s="189" customFormat="1">
      <c r="A116" s="412"/>
      <c r="B116" s="396" t="s">
        <v>233</v>
      </c>
      <c r="C116" s="428">
        <v>0</v>
      </c>
      <c r="D116" s="428">
        <v>3</v>
      </c>
      <c r="E116" s="428">
        <v>2</v>
      </c>
      <c r="F116" s="428">
        <v>0</v>
      </c>
      <c r="G116" s="428">
        <v>0</v>
      </c>
      <c r="H116" s="428">
        <v>2</v>
      </c>
      <c r="I116" s="428">
        <v>0</v>
      </c>
      <c r="J116" s="419">
        <v>3</v>
      </c>
      <c r="K116" s="430">
        <v>3</v>
      </c>
      <c r="L116" s="426"/>
      <c r="M116" s="412"/>
      <c r="N116" s="427"/>
      <c r="O116" s="427"/>
      <c r="P116" s="427"/>
      <c r="Q116" s="427"/>
      <c r="R116" s="427"/>
      <c r="S116" s="427"/>
      <c r="T116" s="427"/>
      <c r="U116" s="427"/>
      <c r="V116" s="427"/>
    </row>
    <row r="117" spans="1:22" s="189" customFormat="1">
      <c r="A117" s="412"/>
      <c r="B117" s="396" t="s">
        <v>234</v>
      </c>
      <c r="C117" s="428">
        <v>0</v>
      </c>
      <c r="D117" s="428">
        <v>3</v>
      </c>
      <c r="E117" s="428">
        <v>2</v>
      </c>
      <c r="F117" s="428">
        <v>0</v>
      </c>
      <c r="G117" s="428">
        <v>0</v>
      </c>
      <c r="H117" s="428">
        <v>2</v>
      </c>
      <c r="I117" s="428">
        <v>0</v>
      </c>
      <c r="J117" s="419">
        <v>3</v>
      </c>
      <c r="K117" s="430">
        <v>3</v>
      </c>
      <c r="L117" s="426"/>
      <c r="M117" s="412"/>
      <c r="N117" s="427"/>
      <c r="O117" s="427"/>
      <c r="P117" s="427"/>
      <c r="Q117" s="427"/>
      <c r="R117" s="427"/>
      <c r="S117" s="427"/>
      <c r="T117" s="427"/>
      <c r="U117" s="427"/>
      <c r="V117" s="427"/>
    </row>
    <row r="118" spans="1:22" s="189" customFormat="1">
      <c r="A118" s="412"/>
      <c r="B118" s="396" t="s">
        <v>235</v>
      </c>
      <c r="C118" s="428">
        <v>0</v>
      </c>
      <c r="D118" s="428">
        <v>3</v>
      </c>
      <c r="E118" s="428">
        <v>2</v>
      </c>
      <c r="F118" s="428">
        <v>0</v>
      </c>
      <c r="G118" s="428">
        <v>0</v>
      </c>
      <c r="H118" s="428">
        <v>2</v>
      </c>
      <c r="I118" s="428">
        <v>0</v>
      </c>
      <c r="J118" s="419">
        <v>3</v>
      </c>
      <c r="K118" s="430">
        <v>3</v>
      </c>
      <c r="L118" s="426"/>
      <c r="M118" s="412"/>
      <c r="N118" s="427"/>
      <c r="O118" s="427"/>
      <c r="P118" s="427"/>
      <c r="Q118" s="427"/>
      <c r="R118" s="427"/>
      <c r="S118" s="427"/>
      <c r="T118" s="427"/>
      <c r="U118" s="427"/>
      <c r="V118" s="427"/>
    </row>
    <row r="119" spans="1:22" s="189" customFormat="1">
      <c r="A119" s="412"/>
      <c r="B119" s="396" t="s">
        <v>236</v>
      </c>
      <c r="C119" s="428">
        <v>0</v>
      </c>
      <c r="D119" s="428">
        <v>3</v>
      </c>
      <c r="E119" s="428">
        <v>2</v>
      </c>
      <c r="F119" s="428">
        <v>0</v>
      </c>
      <c r="G119" s="428">
        <v>0</v>
      </c>
      <c r="H119" s="428">
        <v>2</v>
      </c>
      <c r="I119" s="428">
        <v>0</v>
      </c>
      <c r="J119" s="419">
        <v>3</v>
      </c>
      <c r="K119" s="430">
        <v>3</v>
      </c>
      <c r="L119" s="426"/>
      <c r="M119" s="412"/>
      <c r="N119" s="427"/>
      <c r="O119" s="427"/>
      <c r="P119" s="427"/>
      <c r="Q119" s="427"/>
      <c r="R119" s="427"/>
      <c r="S119" s="427"/>
      <c r="T119" s="427"/>
      <c r="U119" s="427"/>
      <c r="V119" s="427"/>
    </row>
    <row r="120" spans="1:22" s="189" customFormat="1">
      <c r="A120" s="412"/>
      <c r="B120" s="396" t="s">
        <v>237</v>
      </c>
      <c r="C120" s="449">
        <f>(C115+C116+C117+C118+C119)/5</f>
        <v>0</v>
      </c>
      <c r="D120" s="449">
        <f>(D115+D116+D117+D118+D119)/5</f>
        <v>3</v>
      </c>
      <c r="E120" s="449">
        <f t="shared" ref="E120" si="26">(E115+E116+E117+E118+E119)/5</f>
        <v>2.2000000000000002</v>
      </c>
      <c r="F120" s="449">
        <f t="shared" ref="F120" si="27">(F115+F116+F117+F118+F119)/5</f>
        <v>0</v>
      </c>
      <c r="G120" s="449">
        <f t="shared" ref="G120" si="28">(G115+G116+G117+G118+G119)/5</f>
        <v>0</v>
      </c>
      <c r="H120" s="449">
        <f t="shared" ref="H120" si="29">(H115+H116+H117+H118+H119)/5</f>
        <v>2</v>
      </c>
      <c r="I120" s="449">
        <f t="shared" ref="I120" si="30">(I115+I116+I117+I118+I119)/5</f>
        <v>0</v>
      </c>
      <c r="J120" s="449">
        <f t="shared" ref="J120" si="31">(J115+J116+J117+J118+J119)/5</f>
        <v>3</v>
      </c>
      <c r="K120" s="449">
        <f t="shared" ref="K120" si="32">(K115+K116+K117+K118+K119)/5</f>
        <v>3</v>
      </c>
      <c r="L120" s="440">
        <f>'CO Attainment'!L20</f>
        <v>3.0000000000000004</v>
      </c>
      <c r="M120" s="412"/>
      <c r="N120" s="449">
        <f>C120*L120</f>
        <v>0</v>
      </c>
      <c r="O120" s="449">
        <f>D120*L120</f>
        <v>9.0000000000000018</v>
      </c>
      <c r="P120" s="449">
        <f>E120*L120</f>
        <v>6.6000000000000014</v>
      </c>
      <c r="Q120" s="449">
        <f>F120*L120</f>
        <v>0</v>
      </c>
      <c r="R120" s="449">
        <f>G120*L120</f>
        <v>0</v>
      </c>
      <c r="S120" s="449">
        <f>H120*L120</f>
        <v>6.0000000000000009</v>
      </c>
      <c r="T120" s="449">
        <f>I120*L120</f>
        <v>0</v>
      </c>
      <c r="U120" s="449">
        <f>J120*L120</f>
        <v>9.0000000000000018</v>
      </c>
      <c r="V120" s="449">
        <f>K120*L120</f>
        <v>9.0000000000000018</v>
      </c>
    </row>
    <row r="121" spans="1:22" s="189" customFormat="1">
      <c r="A121" s="412"/>
      <c r="B121" s="396"/>
      <c r="C121" s="428"/>
      <c r="D121" s="428"/>
      <c r="E121" s="428"/>
      <c r="F121" s="428"/>
      <c r="G121" s="428"/>
      <c r="H121" s="428"/>
      <c r="I121" s="428"/>
      <c r="J121" s="419"/>
      <c r="K121" s="430"/>
      <c r="L121" s="426"/>
      <c r="M121" s="412"/>
      <c r="N121" s="427"/>
      <c r="O121" s="427"/>
      <c r="P121" s="427"/>
      <c r="Q121" s="427"/>
      <c r="R121" s="427"/>
      <c r="S121" s="427"/>
      <c r="T121" s="427"/>
      <c r="U121" s="427"/>
      <c r="V121" s="427"/>
    </row>
    <row r="122" spans="1:22" s="189" customFormat="1">
      <c r="A122" s="435" t="s">
        <v>103</v>
      </c>
      <c r="B122" s="396" t="s">
        <v>232</v>
      </c>
      <c r="C122" s="428">
        <v>0</v>
      </c>
      <c r="D122" s="428">
        <v>3</v>
      </c>
      <c r="E122" s="428">
        <v>3</v>
      </c>
      <c r="F122" s="428">
        <v>0</v>
      </c>
      <c r="G122" s="428">
        <v>0</v>
      </c>
      <c r="H122" s="428">
        <v>3</v>
      </c>
      <c r="I122" s="428">
        <v>0</v>
      </c>
      <c r="J122" s="419">
        <v>3</v>
      </c>
      <c r="K122" s="430">
        <v>3</v>
      </c>
      <c r="L122" s="426"/>
      <c r="M122" s="412"/>
      <c r="N122" s="427"/>
      <c r="O122" s="427"/>
      <c r="P122" s="427"/>
      <c r="Q122" s="427"/>
      <c r="R122" s="427"/>
      <c r="S122" s="427"/>
      <c r="T122" s="427"/>
      <c r="U122" s="427"/>
      <c r="V122" s="427"/>
    </row>
    <row r="123" spans="1:22" s="189" customFormat="1">
      <c r="A123" s="412"/>
      <c r="B123" s="396" t="s">
        <v>233</v>
      </c>
      <c r="C123" s="428">
        <v>0</v>
      </c>
      <c r="D123" s="428">
        <v>3</v>
      </c>
      <c r="E123" s="428">
        <v>3</v>
      </c>
      <c r="F123" s="428">
        <v>0</v>
      </c>
      <c r="G123" s="428">
        <v>0</v>
      </c>
      <c r="H123" s="428">
        <v>3</v>
      </c>
      <c r="I123" s="428">
        <v>0</v>
      </c>
      <c r="J123" s="419">
        <v>3</v>
      </c>
      <c r="K123" s="430">
        <v>3</v>
      </c>
      <c r="L123" s="426"/>
      <c r="M123" s="412"/>
      <c r="N123" s="427"/>
      <c r="O123" s="427"/>
      <c r="P123" s="427"/>
      <c r="Q123" s="427"/>
      <c r="R123" s="427"/>
      <c r="S123" s="427"/>
      <c r="T123" s="427"/>
      <c r="U123" s="427"/>
      <c r="V123" s="427"/>
    </row>
    <row r="124" spans="1:22" s="189" customFormat="1">
      <c r="A124" s="412"/>
      <c r="B124" s="396" t="s">
        <v>234</v>
      </c>
      <c r="C124" s="428">
        <v>0</v>
      </c>
      <c r="D124" s="428">
        <v>3</v>
      </c>
      <c r="E124" s="428">
        <v>3</v>
      </c>
      <c r="F124" s="428">
        <v>0</v>
      </c>
      <c r="G124" s="428">
        <v>0</v>
      </c>
      <c r="H124" s="428">
        <v>3</v>
      </c>
      <c r="I124" s="428">
        <v>0</v>
      </c>
      <c r="J124" s="419">
        <v>3</v>
      </c>
      <c r="K124" s="430">
        <v>3</v>
      </c>
      <c r="L124" s="426"/>
      <c r="M124" s="412"/>
      <c r="N124" s="427"/>
      <c r="O124" s="427"/>
      <c r="P124" s="427"/>
      <c r="Q124" s="427"/>
      <c r="R124" s="427"/>
      <c r="S124" s="427"/>
      <c r="T124" s="427"/>
      <c r="U124" s="427"/>
      <c r="V124" s="427"/>
    </row>
    <row r="125" spans="1:22" s="189" customFormat="1">
      <c r="A125" s="412"/>
      <c r="B125" s="396" t="s">
        <v>235</v>
      </c>
      <c r="C125" s="428">
        <v>0</v>
      </c>
      <c r="D125" s="428">
        <v>3</v>
      </c>
      <c r="E125" s="428">
        <v>3</v>
      </c>
      <c r="F125" s="428">
        <v>0</v>
      </c>
      <c r="G125" s="428">
        <v>0</v>
      </c>
      <c r="H125" s="428">
        <v>3</v>
      </c>
      <c r="I125" s="428">
        <v>0</v>
      </c>
      <c r="J125" s="419">
        <v>3</v>
      </c>
      <c r="K125" s="430">
        <v>3</v>
      </c>
      <c r="L125" s="426"/>
      <c r="M125" s="412"/>
      <c r="N125" s="427"/>
      <c r="O125" s="427"/>
      <c r="P125" s="427"/>
      <c r="Q125" s="427"/>
      <c r="R125" s="427"/>
      <c r="S125" s="427"/>
      <c r="T125" s="427"/>
      <c r="U125" s="427"/>
      <c r="V125" s="427"/>
    </row>
    <row r="126" spans="1:22" s="189" customFormat="1">
      <c r="A126" s="412"/>
      <c r="B126" s="396" t="s">
        <v>236</v>
      </c>
      <c r="C126" s="428">
        <v>0</v>
      </c>
      <c r="D126" s="428">
        <v>3</v>
      </c>
      <c r="E126" s="428">
        <v>3</v>
      </c>
      <c r="F126" s="428">
        <v>0</v>
      </c>
      <c r="G126" s="428">
        <v>0</v>
      </c>
      <c r="H126" s="428">
        <v>3</v>
      </c>
      <c r="I126" s="428">
        <v>0</v>
      </c>
      <c r="J126" s="419">
        <v>3</v>
      </c>
      <c r="K126" s="430">
        <v>3</v>
      </c>
      <c r="L126" s="426"/>
      <c r="M126" s="412"/>
      <c r="N126" s="427"/>
      <c r="O126" s="427"/>
      <c r="P126" s="427"/>
      <c r="Q126" s="427"/>
      <c r="R126" s="427"/>
      <c r="S126" s="427"/>
      <c r="T126" s="427"/>
      <c r="U126" s="427"/>
      <c r="V126" s="427"/>
    </row>
    <row r="127" spans="1:22" s="189" customFormat="1">
      <c r="A127" s="412"/>
      <c r="B127" s="396" t="s">
        <v>237</v>
      </c>
      <c r="C127" s="449">
        <f>(C122+C123+C124+C125+C126)/5</f>
        <v>0</v>
      </c>
      <c r="D127" s="449">
        <f>(D122+D123+D124+D125+D126)/5</f>
        <v>3</v>
      </c>
      <c r="E127" s="449">
        <f t="shared" ref="E127" si="33">(E122+E123+E124+E125+E126)/5</f>
        <v>3</v>
      </c>
      <c r="F127" s="449">
        <f t="shared" ref="F127" si="34">(F122+F123+F124+F125+F126)/5</f>
        <v>0</v>
      </c>
      <c r="G127" s="449">
        <f t="shared" ref="G127" si="35">(G122+G123+G124+G125+G126)/5</f>
        <v>0</v>
      </c>
      <c r="H127" s="449">
        <f t="shared" ref="H127" si="36">(H122+H123+H124+H125+H126)/5</f>
        <v>3</v>
      </c>
      <c r="I127" s="449">
        <f t="shared" ref="I127" si="37">(I122+I123+I124+I125+I126)/5</f>
        <v>0</v>
      </c>
      <c r="J127" s="449">
        <f t="shared" ref="J127" si="38">(J122+J123+J124+J125+J126)/5</f>
        <v>3</v>
      </c>
      <c r="K127" s="449">
        <f t="shared" ref="K127" si="39">(K122+K123+K124+K125+K126)/5</f>
        <v>3</v>
      </c>
      <c r="L127" s="440">
        <f>'CO Attainment'!L21</f>
        <v>3.0000000000000004</v>
      </c>
      <c r="M127" s="412"/>
      <c r="N127" s="449">
        <f>C127*L127</f>
        <v>0</v>
      </c>
      <c r="O127" s="449">
        <f>D127*L127</f>
        <v>9.0000000000000018</v>
      </c>
      <c r="P127" s="449">
        <f>E127*L127</f>
        <v>9.0000000000000018</v>
      </c>
      <c r="Q127" s="449">
        <f>F127*L127</f>
        <v>0</v>
      </c>
      <c r="R127" s="449">
        <f>G127*L127</f>
        <v>0</v>
      </c>
      <c r="S127" s="449">
        <f>H127*L127</f>
        <v>9.0000000000000018</v>
      </c>
      <c r="T127" s="449">
        <f>I127*L127</f>
        <v>0</v>
      </c>
      <c r="U127" s="449">
        <f>J127*L127</f>
        <v>9.0000000000000018</v>
      </c>
      <c r="V127" s="449">
        <f>K127*L127</f>
        <v>9.0000000000000018</v>
      </c>
    </row>
    <row r="128" spans="1:22" s="189" customFormat="1">
      <c r="A128" s="412"/>
      <c r="B128" s="396"/>
      <c r="C128" s="428"/>
      <c r="D128" s="428"/>
      <c r="E128" s="428"/>
      <c r="F128" s="428"/>
      <c r="G128" s="428"/>
      <c r="H128" s="428"/>
      <c r="I128" s="428"/>
      <c r="J128" s="419"/>
      <c r="K128" s="430"/>
      <c r="L128" s="426"/>
      <c r="M128" s="412"/>
      <c r="N128" s="427"/>
      <c r="O128" s="427"/>
      <c r="P128" s="427"/>
      <c r="Q128" s="427"/>
      <c r="R128" s="427"/>
      <c r="S128" s="427"/>
      <c r="T128" s="427"/>
      <c r="U128" s="427"/>
      <c r="V128" s="427"/>
    </row>
    <row r="129" spans="1:22">
      <c r="A129" s="435" t="s">
        <v>104</v>
      </c>
      <c r="B129" s="396" t="s">
        <v>232</v>
      </c>
      <c r="C129" s="428">
        <v>0</v>
      </c>
      <c r="D129" s="428">
        <v>3</v>
      </c>
      <c r="E129" s="428">
        <v>3</v>
      </c>
      <c r="F129" s="428">
        <v>0</v>
      </c>
      <c r="G129" s="428">
        <v>0</v>
      </c>
      <c r="H129" s="428">
        <v>3</v>
      </c>
      <c r="I129" s="428">
        <v>0</v>
      </c>
      <c r="J129" s="419">
        <v>3</v>
      </c>
      <c r="K129" s="430">
        <v>3</v>
      </c>
      <c r="L129" s="426"/>
      <c r="M129" s="412"/>
      <c r="N129" s="427"/>
      <c r="O129" s="427"/>
      <c r="P129" s="427"/>
      <c r="Q129" s="427"/>
      <c r="R129" s="427"/>
      <c r="S129" s="427"/>
      <c r="T129" s="427"/>
      <c r="U129" s="427"/>
      <c r="V129" s="427"/>
    </row>
    <row r="130" spans="1:22">
      <c r="A130" s="412"/>
      <c r="B130" s="396" t="s">
        <v>233</v>
      </c>
      <c r="C130" s="428">
        <v>0</v>
      </c>
      <c r="D130" s="428">
        <v>3</v>
      </c>
      <c r="E130" s="428">
        <v>3</v>
      </c>
      <c r="F130" s="428">
        <v>0</v>
      </c>
      <c r="G130" s="428">
        <v>0</v>
      </c>
      <c r="H130" s="428">
        <v>3</v>
      </c>
      <c r="I130" s="428">
        <v>0</v>
      </c>
      <c r="J130" s="428">
        <v>3</v>
      </c>
      <c r="K130" s="430">
        <v>3</v>
      </c>
      <c r="L130" s="426"/>
      <c r="M130" s="412"/>
      <c r="N130" s="427"/>
      <c r="O130" s="427"/>
      <c r="P130" s="427"/>
      <c r="Q130" s="427"/>
      <c r="R130" s="427"/>
      <c r="S130" s="427"/>
      <c r="T130" s="427"/>
      <c r="U130" s="427"/>
      <c r="V130" s="427"/>
    </row>
    <row r="131" spans="1:22">
      <c r="A131" s="412"/>
      <c r="B131" s="396" t="s">
        <v>234</v>
      </c>
      <c r="C131" s="428">
        <v>0</v>
      </c>
      <c r="D131" s="428">
        <v>3</v>
      </c>
      <c r="E131" s="428">
        <v>3</v>
      </c>
      <c r="F131" s="428">
        <v>0</v>
      </c>
      <c r="G131" s="428">
        <v>0</v>
      </c>
      <c r="H131" s="428">
        <v>3</v>
      </c>
      <c r="I131" s="428">
        <v>0</v>
      </c>
      <c r="J131" s="428">
        <v>3</v>
      </c>
      <c r="K131" s="430">
        <v>3</v>
      </c>
      <c r="L131" s="426"/>
      <c r="M131" s="412"/>
      <c r="N131" s="427"/>
      <c r="O131" s="427"/>
      <c r="P131" s="427"/>
      <c r="Q131" s="427"/>
      <c r="R131" s="427"/>
      <c r="S131" s="427"/>
      <c r="T131" s="427"/>
      <c r="U131" s="427"/>
      <c r="V131" s="427"/>
    </row>
    <row r="132" spans="1:22">
      <c r="A132" s="412"/>
      <c r="B132" s="396" t="s">
        <v>235</v>
      </c>
      <c r="C132" s="428">
        <v>0</v>
      </c>
      <c r="D132" s="428">
        <v>3</v>
      </c>
      <c r="E132" s="428">
        <v>3</v>
      </c>
      <c r="F132" s="428">
        <v>0</v>
      </c>
      <c r="G132" s="428">
        <v>0</v>
      </c>
      <c r="H132" s="428">
        <v>3</v>
      </c>
      <c r="I132" s="428">
        <v>0</v>
      </c>
      <c r="J132" s="428">
        <v>3</v>
      </c>
      <c r="K132" s="430">
        <v>3</v>
      </c>
      <c r="L132" s="426"/>
      <c r="M132" s="412"/>
      <c r="N132" s="427"/>
      <c r="O132" s="427"/>
      <c r="P132" s="427"/>
      <c r="Q132" s="427"/>
      <c r="R132" s="427"/>
      <c r="S132" s="427"/>
      <c r="T132" s="427"/>
      <c r="U132" s="427"/>
      <c r="V132" s="427"/>
    </row>
    <row r="133" spans="1:22">
      <c r="A133" s="412"/>
      <c r="B133" s="396" t="s">
        <v>236</v>
      </c>
      <c r="C133" s="428">
        <v>0</v>
      </c>
      <c r="D133" s="428">
        <v>3</v>
      </c>
      <c r="E133" s="428">
        <v>3</v>
      </c>
      <c r="F133" s="428">
        <v>0</v>
      </c>
      <c r="G133" s="428">
        <v>0</v>
      </c>
      <c r="H133" s="428">
        <v>3</v>
      </c>
      <c r="I133" s="428">
        <v>0</v>
      </c>
      <c r="J133" s="428">
        <v>3</v>
      </c>
      <c r="K133" s="430">
        <v>3</v>
      </c>
      <c r="L133" s="426"/>
      <c r="M133" s="412"/>
      <c r="N133" s="427"/>
      <c r="O133" s="427"/>
      <c r="P133" s="427"/>
      <c r="Q133" s="427"/>
      <c r="R133" s="427"/>
      <c r="S133" s="427"/>
      <c r="T133" s="427"/>
      <c r="U133" s="427"/>
      <c r="V133" s="427"/>
    </row>
    <row r="134" spans="1:22" s="189" customFormat="1">
      <c r="A134" s="412"/>
      <c r="B134" s="396" t="s">
        <v>245</v>
      </c>
      <c r="C134" s="428">
        <v>0</v>
      </c>
      <c r="D134" s="428">
        <v>3</v>
      </c>
      <c r="E134" s="428">
        <v>3</v>
      </c>
      <c r="F134" s="428">
        <v>0</v>
      </c>
      <c r="G134" s="428">
        <v>0</v>
      </c>
      <c r="H134" s="428">
        <v>3</v>
      </c>
      <c r="I134" s="428">
        <v>0</v>
      </c>
      <c r="J134" s="428">
        <v>3</v>
      </c>
      <c r="K134" s="430">
        <v>3</v>
      </c>
      <c r="L134" s="426"/>
      <c r="M134" s="412"/>
      <c r="N134" s="427"/>
      <c r="O134" s="427"/>
      <c r="P134" s="427"/>
      <c r="Q134" s="427"/>
      <c r="R134" s="427"/>
      <c r="S134" s="427"/>
      <c r="T134" s="427"/>
      <c r="U134" s="427"/>
      <c r="V134" s="427"/>
    </row>
    <row r="135" spans="1:22">
      <c r="A135" s="412"/>
      <c r="B135" s="396" t="s">
        <v>237</v>
      </c>
      <c r="C135" s="449">
        <f t="shared" ref="C135:K135" si="40">(C129+C130+C131+C132+C133+C134)/6</f>
        <v>0</v>
      </c>
      <c r="D135" s="449">
        <f t="shared" si="40"/>
        <v>3</v>
      </c>
      <c r="E135" s="449">
        <f t="shared" si="40"/>
        <v>3</v>
      </c>
      <c r="F135" s="449">
        <f t="shared" si="40"/>
        <v>0</v>
      </c>
      <c r="G135" s="449">
        <f t="shared" si="40"/>
        <v>0</v>
      </c>
      <c r="H135" s="449">
        <f t="shared" si="40"/>
        <v>3</v>
      </c>
      <c r="I135" s="449">
        <f t="shared" si="40"/>
        <v>0</v>
      </c>
      <c r="J135" s="449">
        <f t="shared" si="40"/>
        <v>3</v>
      </c>
      <c r="K135" s="449">
        <f t="shared" si="40"/>
        <v>3</v>
      </c>
      <c r="L135" s="440">
        <f>'CO Attainment'!L22</f>
        <v>3.0000000000000004</v>
      </c>
      <c r="M135" s="412"/>
      <c r="N135" s="449">
        <f>C135*L135</f>
        <v>0</v>
      </c>
      <c r="O135" s="449">
        <f>D135*L135</f>
        <v>9.0000000000000018</v>
      </c>
      <c r="P135" s="449">
        <f>E135*L135</f>
        <v>9.0000000000000018</v>
      </c>
      <c r="Q135" s="449">
        <f>F135*L135</f>
        <v>0</v>
      </c>
      <c r="R135" s="449">
        <f>G135*L135</f>
        <v>0</v>
      </c>
      <c r="S135" s="449">
        <f>H135*L135</f>
        <v>9.0000000000000018</v>
      </c>
      <c r="T135" s="449">
        <f>I135*L135</f>
        <v>0</v>
      </c>
      <c r="U135" s="449">
        <f>J135*L135</f>
        <v>9.0000000000000018</v>
      </c>
      <c r="V135" s="449">
        <f>K135*L135</f>
        <v>9.0000000000000018</v>
      </c>
    </row>
    <row r="136" spans="1:22">
      <c r="A136" s="412"/>
      <c r="B136" s="425"/>
      <c r="C136" s="428"/>
      <c r="D136" s="428"/>
      <c r="E136" s="428"/>
      <c r="F136" s="428"/>
      <c r="G136" s="428"/>
      <c r="H136" s="428"/>
      <c r="I136" s="428"/>
      <c r="J136" s="428"/>
      <c r="K136" s="430"/>
      <c r="L136" s="426"/>
      <c r="M136" s="412"/>
      <c r="N136" s="427"/>
      <c r="O136" s="427"/>
      <c r="P136" s="427"/>
      <c r="Q136" s="427"/>
      <c r="R136" s="427"/>
      <c r="S136" s="427"/>
      <c r="T136" s="427"/>
      <c r="U136" s="427"/>
      <c r="V136" s="427"/>
    </row>
    <row r="137" spans="1:22" s="189" customFormat="1">
      <c r="A137" s="435" t="s">
        <v>105</v>
      </c>
      <c r="B137" s="396" t="s">
        <v>232</v>
      </c>
      <c r="C137" s="428">
        <v>0</v>
      </c>
      <c r="D137" s="428">
        <v>3</v>
      </c>
      <c r="E137" s="428">
        <v>2</v>
      </c>
      <c r="F137" s="428">
        <v>0</v>
      </c>
      <c r="G137" s="428">
        <v>0</v>
      </c>
      <c r="H137" s="428">
        <v>3</v>
      </c>
      <c r="I137" s="428">
        <v>0</v>
      </c>
      <c r="J137" s="419">
        <v>3</v>
      </c>
      <c r="K137" s="430">
        <v>3</v>
      </c>
      <c r="L137" s="426"/>
      <c r="M137" s="412"/>
      <c r="N137" s="427"/>
      <c r="O137" s="427"/>
      <c r="P137" s="427"/>
      <c r="Q137" s="427"/>
      <c r="R137" s="427"/>
      <c r="S137" s="427"/>
      <c r="T137" s="427"/>
      <c r="U137" s="427"/>
      <c r="V137" s="427"/>
    </row>
    <row r="138" spans="1:22" s="189" customFormat="1">
      <c r="A138" s="412"/>
      <c r="B138" s="396" t="s">
        <v>233</v>
      </c>
      <c r="C138" s="428">
        <v>0</v>
      </c>
      <c r="D138" s="428">
        <v>3</v>
      </c>
      <c r="E138" s="428">
        <v>3</v>
      </c>
      <c r="F138" s="428">
        <v>0</v>
      </c>
      <c r="G138" s="428">
        <v>0</v>
      </c>
      <c r="H138" s="428">
        <v>3</v>
      </c>
      <c r="I138" s="428">
        <v>0</v>
      </c>
      <c r="J138" s="419">
        <v>3</v>
      </c>
      <c r="K138" s="430">
        <v>3</v>
      </c>
      <c r="L138" s="426"/>
      <c r="M138" s="412"/>
      <c r="N138" s="427"/>
      <c r="O138" s="427"/>
      <c r="P138" s="427"/>
      <c r="Q138" s="427"/>
      <c r="R138" s="427"/>
      <c r="S138" s="427"/>
      <c r="T138" s="427"/>
      <c r="U138" s="427"/>
      <c r="V138" s="427"/>
    </row>
    <row r="139" spans="1:22" s="189" customFormat="1">
      <c r="A139" s="412"/>
      <c r="B139" s="396" t="s">
        <v>234</v>
      </c>
      <c r="C139" s="428">
        <v>0</v>
      </c>
      <c r="D139" s="428">
        <v>3</v>
      </c>
      <c r="E139" s="428">
        <v>3</v>
      </c>
      <c r="F139" s="428">
        <v>0</v>
      </c>
      <c r="G139" s="428">
        <v>0</v>
      </c>
      <c r="H139" s="428">
        <v>3</v>
      </c>
      <c r="I139" s="428">
        <v>0</v>
      </c>
      <c r="J139" s="419">
        <v>3</v>
      </c>
      <c r="K139" s="430">
        <v>3</v>
      </c>
      <c r="L139" s="426"/>
      <c r="M139" s="412"/>
      <c r="N139" s="427"/>
      <c r="O139" s="427"/>
      <c r="P139" s="427"/>
      <c r="Q139" s="427"/>
      <c r="R139" s="427"/>
      <c r="S139" s="427"/>
      <c r="T139" s="427"/>
      <c r="U139" s="427"/>
      <c r="V139" s="427"/>
    </row>
    <row r="140" spans="1:22" s="189" customFormat="1">
      <c r="A140" s="412"/>
      <c r="B140" s="396" t="s">
        <v>235</v>
      </c>
      <c r="C140" s="428">
        <v>0</v>
      </c>
      <c r="D140" s="428">
        <v>3</v>
      </c>
      <c r="E140" s="428">
        <v>3</v>
      </c>
      <c r="F140" s="428">
        <v>0</v>
      </c>
      <c r="G140" s="428">
        <v>0</v>
      </c>
      <c r="H140" s="428">
        <v>3</v>
      </c>
      <c r="I140" s="428">
        <v>0</v>
      </c>
      <c r="J140" s="419">
        <v>3</v>
      </c>
      <c r="K140" s="430">
        <v>3</v>
      </c>
      <c r="L140" s="426"/>
      <c r="M140" s="412"/>
      <c r="N140" s="427"/>
      <c r="O140" s="427"/>
      <c r="P140" s="427"/>
      <c r="Q140" s="427"/>
      <c r="R140" s="427"/>
      <c r="S140" s="427"/>
      <c r="T140" s="427"/>
      <c r="U140" s="427"/>
      <c r="V140" s="427"/>
    </row>
    <row r="141" spans="1:22" s="189" customFormat="1">
      <c r="A141" s="412"/>
      <c r="B141" s="396" t="s">
        <v>236</v>
      </c>
      <c r="C141" s="428">
        <v>0</v>
      </c>
      <c r="D141" s="428">
        <v>3</v>
      </c>
      <c r="E141" s="428">
        <v>2</v>
      </c>
      <c r="F141" s="428">
        <v>0</v>
      </c>
      <c r="G141" s="428">
        <v>0</v>
      </c>
      <c r="H141" s="428">
        <v>3</v>
      </c>
      <c r="I141" s="428">
        <v>0</v>
      </c>
      <c r="J141" s="419">
        <v>3</v>
      </c>
      <c r="K141" s="430">
        <v>3</v>
      </c>
      <c r="L141" s="426"/>
      <c r="M141" s="412"/>
      <c r="N141" s="427"/>
      <c r="O141" s="427"/>
      <c r="P141" s="427"/>
      <c r="Q141" s="427"/>
      <c r="R141" s="427"/>
      <c r="S141" s="427"/>
      <c r="T141" s="427"/>
      <c r="U141" s="427"/>
      <c r="V141" s="427"/>
    </row>
    <row r="142" spans="1:22">
      <c r="A142" s="412"/>
      <c r="B142" s="396" t="s">
        <v>245</v>
      </c>
      <c r="C142" s="428">
        <v>0</v>
      </c>
      <c r="D142" s="428">
        <v>3</v>
      </c>
      <c r="E142" s="428">
        <v>3</v>
      </c>
      <c r="F142" s="428">
        <v>0</v>
      </c>
      <c r="G142" s="428">
        <v>0</v>
      </c>
      <c r="H142" s="428">
        <v>3</v>
      </c>
      <c r="I142" s="428">
        <v>0</v>
      </c>
      <c r="J142" s="419">
        <v>3</v>
      </c>
      <c r="K142" s="430">
        <v>3</v>
      </c>
      <c r="L142" s="426"/>
      <c r="M142" s="412"/>
      <c r="N142" s="427"/>
      <c r="O142" s="427"/>
      <c r="P142" s="427"/>
      <c r="Q142" s="427"/>
      <c r="R142" s="427"/>
      <c r="S142" s="427"/>
      <c r="T142" s="427"/>
      <c r="U142" s="427"/>
      <c r="V142" s="427"/>
    </row>
    <row r="143" spans="1:22">
      <c r="A143" s="412"/>
      <c r="B143" s="396" t="s">
        <v>237</v>
      </c>
      <c r="C143" s="449">
        <f t="shared" ref="C143:K143" si="41">(C137+C138+C139+C140+C141+C142)/6</f>
        <v>0</v>
      </c>
      <c r="D143" s="449">
        <f t="shared" si="41"/>
        <v>3</v>
      </c>
      <c r="E143" s="449">
        <f t="shared" si="41"/>
        <v>2.6666666666666665</v>
      </c>
      <c r="F143" s="449">
        <f t="shared" si="41"/>
        <v>0</v>
      </c>
      <c r="G143" s="449">
        <f t="shared" si="41"/>
        <v>0</v>
      </c>
      <c r="H143" s="449">
        <f t="shared" si="41"/>
        <v>3</v>
      </c>
      <c r="I143" s="449">
        <f t="shared" si="41"/>
        <v>0</v>
      </c>
      <c r="J143" s="449">
        <f t="shared" si="41"/>
        <v>3</v>
      </c>
      <c r="K143" s="449">
        <f t="shared" si="41"/>
        <v>3</v>
      </c>
      <c r="L143" s="440">
        <v>3</v>
      </c>
      <c r="M143" s="412"/>
      <c r="N143" s="449">
        <f>C143*L143</f>
        <v>0</v>
      </c>
      <c r="O143" s="449">
        <f>D143*L143</f>
        <v>9</v>
      </c>
      <c r="P143" s="449">
        <f>E143*L143</f>
        <v>8</v>
      </c>
      <c r="Q143" s="449">
        <f>F143*L143</f>
        <v>0</v>
      </c>
      <c r="R143" s="449">
        <f>G143*L143</f>
        <v>0</v>
      </c>
      <c r="S143" s="449">
        <f>H143*L143</f>
        <v>9</v>
      </c>
      <c r="T143" s="449">
        <f>I143*L143</f>
        <v>0</v>
      </c>
      <c r="U143" s="449">
        <f>J143*L143</f>
        <v>9</v>
      </c>
      <c r="V143" s="449">
        <f>K143*L143</f>
        <v>9</v>
      </c>
    </row>
    <row r="144" spans="1:22">
      <c r="A144" s="412"/>
      <c r="B144" s="425"/>
      <c r="C144" s="428"/>
      <c r="D144" s="428"/>
      <c r="E144" s="428"/>
      <c r="F144" s="428"/>
      <c r="G144" s="428"/>
      <c r="H144" s="428"/>
      <c r="I144" s="428"/>
      <c r="J144" s="419"/>
      <c r="K144" s="430"/>
      <c r="L144" s="426"/>
      <c r="M144" s="412"/>
      <c r="N144" s="427"/>
      <c r="O144" s="427"/>
      <c r="P144" s="427"/>
      <c r="Q144" s="427"/>
      <c r="R144" s="427"/>
      <c r="S144" s="427"/>
      <c r="T144" s="427"/>
      <c r="U144" s="427"/>
      <c r="V144" s="427"/>
    </row>
    <row r="145" spans="1:22">
      <c r="A145" s="412"/>
      <c r="B145" s="425"/>
      <c r="C145" s="428"/>
      <c r="D145" s="428"/>
      <c r="E145" s="428"/>
      <c r="F145" s="428"/>
      <c r="G145" s="428"/>
      <c r="H145" s="428"/>
      <c r="I145" s="428"/>
      <c r="J145" s="419"/>
      <c r="K145" s="430"/>
      <c r="L145" s="426"/>
      <c r="M145" s="412"/>
      <c r="N145" s="427"/>
      <c r="O145" s="427"/>
      <c r="P145" s="427"/>
      <c r="Q145" s="427"/>
      <c r="R145" s="427"/>
      <c r="S145" s="427"/>
      <c r="T145" s="427"/>
      <c r="U145" s="427"/>
      <c r="V145" s="427"/>
    </row>
    <row r="146" spans="1:22">
      <c r="A146" s="412"/>
      <c r="B146" s="423" t="s">
        <v>35</v>
      </c>
      <c r="C146" s="451">
        <f>C10+C18+C25+C33+C40+C48+C56+C65+C73+C81+C90+C97+C105+C113+C120+C127+C135+C143</f>
        <v>14.7</v>
      </c>
      <c r="D146" s="451">
        <f t="shared" ref="D146:K146" si="42">D10+D18+D25+D33+D40+D48+D56+D65+D73+D81+D90+D97+D105+D113+D120+D127+D135+D143</f>
        <v>45.009523809523813</v>
      </c>
      <c r="E146" s="451">
        <f t="shared" si="42"/>
        <v>24.742857142857144</v>
      </c>
      <c r="F146" s="451">
        <f t="shared" si="42"/>
        <v>5.4</v>
      </c>
      <c r="G146" s="451">
        <f t="shared" si="42"/>
        <v>5.4</v>
      </c>
      <c r="H146" s="451">
        <f t="shared" si="42"/>
        <v>23.614285714285714</v>
      </c>
      <c r="I146" s="451">
        <f t="shared" si="42"/>
        <v>3.5</v>
      </c>
      <c r="J146" s="451">
        <f t="shared" si="42"/>
        <v>12</v>
      </c>
      <c r="K146" s="451">
        <f t="shared" si="42"/>
        <v>54</v>
      </c>
      <c r="L146" s="415"/>
      <c r="M146" s="412"/>
      <c r="N146" s="449">
        <f>N10+N18+N25+N33+N40+N48+N56+N65+N73+N81+N90+N97+N105+N113+N120+N127+N135+N143</f>
        <v>44.100000000000009</v>
      </c>
      <c r="O146" s="449">
        <f>O10+O18+O25+O33+O40+O48+O56+O65+O73+O81+O90+O97+O105+O113+O120+O127+O135+O143</f>
        <v>135.02857142857147</v>
      </c>
      <c r="P146" s="449">
        <f t="shared" ref="P146:V146" si="43">P10+P18+P25+P33+P40+P48+P56+P65+P73+P81+P90+P97+P105+P113+P120+P127+P135+P143</f>
        <v>74.228571428571442</v>
      </c>
      <c r="Q146" s="449">
        <f t="shared" si="43"/>
        <v>16.200000000000003</v>
      </c>
      <c r="R146" s="449">
        <f t="shared" si="43"/>
        <v>16.200000000000003</v>
      </c>
      <c r="S146" s="449">
        <f t="shared" si="43"/>
        <v>70.842857142857156</v>
      </c>
      <c r="T146" s="449">
        <f t="shared" si="43"/>
        <v>10.500000000000002</v>
      </c>
      <c r="U146" s="449">
        <f t="shared" si="43"/>
        <v>36.000000000000007</v>
      </c>
      <c r="V146" s="449">
        <f t="shared" si="43"/>
        <v>162.00000000000003</v>
      </c>
    </row>
    <row r="147" spans="1:22" ht="16.2" thickBot="1">
      <c r="A147" s="413"/>
      <c r="B147" s="445" t="s">
        <v>358</v>
      </c>
      <c r="C147" s="429"/>
      <c r="D147" s="429"/>
      <c r="E147" s="429"/>
      <c r="F147" s="429"/>
      <c r="G147" s="429"/>
      <c r="H147" s="429"/>
      <c r="I147" s="429"/>
      <c r="J147" s="418"/>
      <c r="K147" s="432"/>
      <c r="L147" s="416"/>
      <c r="M147" s="413"/>
      <c r="N147" s="452">
        <f>N146/C146</f>
        <v>3.0000000000000009</v>
      </c>
      <c r="O147" s="452">
        <f>O146/D146</f>
        <v>3.0000000000000004</v>
      </c>
      <c r="P147" s="452">
        <f t="shared" ref="P147:V147" si="44">P146/E146</f>
        <v>3.0000000000000004</v>
      </c>
      <c r="Q147" s="452">
        <f t="shared" si="44"/>
        <v>3.0000000000000004</v>
      </c>
      <c r="R147" s="452">
        <f t="shared" si="44"/>
        <v>3.0000000000000004</v>
      </c>
      <c r="S147" s="452">
        <f t="shared" si="44"/>
        <v>3.0000000000000004</v>
      </c>
      <c r="T147" s="452">
        <f t="shared" si="44"/>
        <v>3.0000000000000004</v>
      </c>
      <c r="U147" s="452">
        <f t="shared" si="44"/>
        <v>3.0000000000000004</v>
      </c>
      <c r="V147" s="452">
        <f t="shared" si="44"/>
        <v>3.0000000000000004</v>
      </c>
    </row>
    <row r="148" spans="1:22" s="189" customFormat="1" ht="18">
      <c r="A148" s="442" t="s">
        <v>357</v>
      </c>
      <c r="B148" s="443"/>
      <c r="C148" s="434"/>
      <c r="D148" s="434"/>
      <c r="E148" s="434"/>
      <c r="F148" s="409"/>
      <c r="G148" s="409"/>
      <c r="H148" s="409"/>
      <c r="I148" s="409"/>
      <c r="J148" s="409"/>
      <c r="K148" s="409"/>
      <c r="L148" s="414"/>
      <c r="M148" s="414"/>
      <c r="N148" s="406"/>
      <c r="O148" s="406"/>
      <c r="P148" s="406"/>
      <c r="Q148" s="406"/>
      <c r="R148" s="406"/>
      <c r="S148" s="406"/>
      <c r="T148" s="406"/>
      <c r="U148" s="406"/>
      <c r="V148" s="405"/>
    </row>
    <row r="149" spans="1:22" ht="18.600000000000001" thickBot="1">
      <c r="A149" s="404"/>
      <c r="B149" s="444" t="s">
        <v>258</v>
      </c>
      <c r="C149" s="439"/>
      <c r="D149" s="439"/>
      <c r="E149" s="439"/>
      <c r="F149" s="439"/>
      <c r="G149" s="398"/>
      <c r="H149" s="398"/>
      <c r="I149" s="398"/>
      <c r="J149" s="398"/>
      <c r="K149" s="398"/>
      <c r="L149" s="398"/>
      <c r="M149" s="398"/>
      <c r="N149" s="398"/>
      <c r="O149" s="398"/>
      <c r="P149" s="398"/>
      <c r="Q149" s="398"/>
      <c r="R149" s="398"/>
      <c r="S149" s="398"/>
      <c r="T149" s="398"/>
      <c r="U149" s="398"/>
      <c r="V149" s="397"/>
    </row>
    <row r="150" spans="1:22">
      <c r="A150" s="408"/>
      <c r="B150" s="410" t="s">
        <v>222</v>
      </c>
      <c r="C150" s="408" t="s">
        <v>268</v>
      </c>
      <c r="D150" s="408"/>
      <c r="E150" s="408"/>
      <c r="F150" s="408"/>
      <c r="G150" s="408"/>
      <c r="H150" s="408"/>
      <c r="I150" s="408"/>
      <c r="J150" s="408"/>
      <c r="K150" s="408"/>
      <c r="L150" s="408"/>
      <c r="M150" s="408"/>
      <c r="N150" s="408"/>
      <c r="O150" s="408"/>
      <c r="P150" s="408"/>
      <c r="Q150" s="408"/>
      <c r="R150" s="408"/>
      <c r="S150" s="408"/>
      <c r="T150" s="408"/>
      <c r="U150" s="408"/>
      <c r="V150" s="408"/>
    </row>
    <row r="151" spans="1:22">
      <c r="A151" s="408"/>
      <c r="B151" s="410" t="s">
        <v>223</v>
      </c>
      <c r="C151" s="411" t="s">
        <v>269</v>
      </c>
      <c r="D151" s="408"/>
      <c r="E151" s="408"/>
      <c r="F151" s="408"/>
      <c r="G151" s="408"/>
      <c r="H151" s="408"/>
      <c r="I151" s="408"/>
      <c r="J151" s="408"/>
      <c r="K151" s="408"/>
      <c r="L151" s="408"/>
      <c r="M151" s="408"/>
      <c r="N151" s="408"/>
      <c r="O151" s="408"/>
      <c r="P151" s="408"/>
      <c r="Q151" s="408"/>
      <c r="R151" s="408"/>
      <c r="S151" s="408"/>
      <c r="T151" s="408"/>
      <c r="U151" s="408"/>
      <c r="V151" s="408"/>
    </row>
    <row r="152" spans="1:22">
      <c r="A152" s="408"/>
      <c r="B152" s="410" t="s">
        <v>224</v>
      </c>
      <c r="C152" s="408" t="s">
        <v>270</v>
      </c>
      <c r="D152" s="408"/>
      <c r="E152" s="408"/>
      <c r="F152" s="408"/>
      <c r="G152" s="408"/>
      <c r="H152" s="408"/>
      <c r="I152" s="408"/>
      <c r="J152" s="408"/>
      <c r="K152" s="408"/>
      <c r="L152" s="408"/>
      <c r="M152" s="408"/>
      <c r="N152" s="408"/>
      <c r="O152" s="408"/>
      <c r="P152" s="408"/>
      <c r="Q152" s="408"/>
      <c r="R152" s="408"/>
      <c r="S152" s="408"/>
      <c r="T152" s="408"/>
      <c r="U152" s="408"/>
      <c r="V152" s="408"/>
    </row>
    <row r="153" spans="1:22">
      <c r="A153" s="408"/>
      <c r="B153" s="410" t="s">
        <v>225</v>
      </c>
      <c r="C153" s="408" t="s">
        <v>271</v>
      </c>
      <c r="D153" s="408"/>
      <c r="E153" s="408"/>
      <c r="F153" s="408"/>
      <c r="G153" s="408"/>
      <c r="H153" s="408"/>
      <c r="I153" s="408"/>
      <c r="J153" s="408"/>
      <c r="K153" s="408"/>
      <c r="L153" s="408"/>
      <c r="M153" s="408"/>
      <c r="N153" s="408"/>
      <c r="O153" s="408"/>
      <c r="P153" s="408"/>
      <c r="Q153" s="408"/>
      <c r="R153" s="408"/>
      <c r="S153" s="408"/>
      <c r="T153" s="408"/>
      <c r="U153" s="408"/>
      <c r="V153" s="408"/>
    </row>
    <row r="154" spans="1:22">
      <c r="A154" s="408"/>
      <c r="B154" s="410" t="s">
        <v>226</v>
      </c>
      <c r="C154" s="408" t="s">
        <v>272</v>
      </c>
      <c r="D154" s="408"/>
      <c r="E154" s="408"/>
      <c r="F154" s="408"/>
      <c r="G154" s="408"/>
      <c r="H154" s="408"/>
      <c r="I154" s="408"/>
      <c r="J154" s="408"/>
      <c r="K154" s="408"/>
      <c r="L154" s="408"/>
      <c r="M154" s="408"/>
      <c r="N154" s="408"/>
      <c r="O154" s="408"/>
      <c r="P154" s="408"/>
      <c r="Q154" s="408"/>
      <c r="R154" s="408"/>
      <c r="S154" s="408"/>
      <c r="T154" s="408"/>
      <c r="U154" s="408"/>
      <c r="V154" s="408"/>
    </row>
    <row r="155" spans="1:22">
      <c r="A155" s="408"/>
      <c r="B155" s="410" t="s">
        <v>227</v>
      </c>
      <c r="C155" s="408" t="s">
        <v>273</v>
      </c>
      <c r="D155" s="408"/>
      <c r="E155" s="408"/>
      <c r="F155" s="408"/>
      <c r="G155" s="408"/>
      <c r="H155" s="408"/>
      <c r="I155" s="408"/>
      <c r="J155" s="408"/>
      <c r="K155" s="408"/>
      <c r="L155" s="408"/>
      <c r="M155" s="408"/>
      <c r="N155" s="408"/>
      <c r="O155" s="408"/>
      <c r="P155" s="408"/>
      <c r="Q155" s="408"/>
      <c r="R155" s="408"/>
      <c r="S155" s="408"/>
      <c r="T155" s="408"/>
      <c r="U155" s="408"/>
      <c r="V155" s="408"/>
    </row>
    <row r="156" spans="1:22">
      <c r="A156" s="408"/>
      <c r="B156" s="410" t="s">
        <v>228</v>
      </c>
      <c r="C156" s="411" t="s">
        <v>274</v>
      </c>
      <c r="D156" s="408"/>
      <c r="E156" s="408"/>
      <c r="F156" s="408"/>
      <c r="G156" s="408"/>
      <c r="H156" s="408"/>
      <c r="I156" s="408"/>
      <c r="J156" s="408"/>
      <c r="K156" s="408"/>
      <c r="L156" s="408"/>
      <c r="M156" s="408"/>
      <c r="N156" s="408"/>
      <c r="O156" s="408"/>
      <c r="P156" s="408"/>
      <c r="Q156" s="408"/>
      <c r="R156" s="408"/>
      <c r="S156" s="408"/>
      <c r="T156" s="408"/>
      <c r="U156" s="408"/>
      <c r="V156" s="408"/>
    </row>
    <row r="157" spans="1:22">
      <c r="A157" s="408"/>
      <c r="B157" s="410" t="s">
        <v>229</v>
      </c>
      <c r="C157" s="408" t="s">
        <v>275</v>
      </c>
      <c r="D157" s="408"/>
      <c r="E157" s="408"/>
      <c r="F157" s="408"/>
      <c r="G157" s="408"/>
      <c r="H157" s="408"/>
      <c r="I157" s="408"/>
      <c r="J157" s="408"/>
      <c r="K157" s="408"/>
      <c r="L157" s="408"/>
      <c r="M157" s="408"/>
      <c r="N157" s="408"/>
      <c r="O157" s="408"/>
      <c r="P157" s="408"/>
      <c r="Q157" s="408"/>
      <c r="R157" s="408"/>
      <c r="S157" s="408"/>
      <c r="T157" s="408"/>
      <c r="U157" s="408"/>
      <c r="V157" s="408"/>
    </row>
    <row r="158" spans="1:22">
      <c r="B158" s="410" t="s">
        <v>230</v>
      </c>
      <c r="C158" s="411" t="s">
        <v>276</v>
      </c>
      <c r="D158" s="408"/>
    </row>
    <row r="159" spans="1:22">
      <c r="B159" s="410"/>
      <c r="C159" s="408"/>
      <c r="D159" s="408"/>
    </row>
    <row r="161" spans="1:3">
      <c r="A161" s="433" t="s">
        <v>88</v>
      </c>
      <c r="B161" s="407" t="s">
        <v>232</v>
      </c>
      <c r="C161" s="436" t="s">
        <v>240</v>
      </c>
    </row>
    <row r="162" spans="1:3">
      <c r="B162" s="407" t="s">
        <v>233</v>
      </c>
      <c r="C162" s="437" t="s">
        <v>241</v>
      </c>
    </row>
    <row r="163" spans="1:3">
      <c r="B163" s="407" t="s">
        <v>234</v>
      </c>
      <c r="C163" s="436" t="s">
        <v>242</v>
      </c>
    </row>
    <row r="164" spans="1:3">
      <c r="B164" s="407" t="s">
        <v>235</v>
      </c>
      <c r="C164" s="436" t="s">
        <v>243</v>
      </c>
    </row>
    <row r="165" spans="1:3">
      <c r="B165" s="407" t="s">
        <v>236</v>
      </c>
      <c r="C165" s="436" t="s">
        <v>244</v>
      </c>
    </row>
    <row r="166" spans="1:3">
      <c r="B166" s="407" t="s">
        <v>245</v>
      </c>
      <c r="C166" s="436" t="s">
        <v>246</v>
      </c>
    </row>
    <row r="168" spans="1:3">
      <c r="A168" s="380" t="s">
        <v>89</v>
      </c>
      <c r="B168" s="407" t="s">
        <v>232</v>
      </c>
      <c r="C168" s="438" t="s">
        <v>247</v>
      </c>
    </row>
    <row r="169" spans="1:3">
      <c r="B169" s="407" t="s">
        <v>233</v>
      </c>
      <c r="C169" s="436" t="s">
        <v>248</v>
      </c>
    </row>
    <row r="170" spans="1:3">
      <c r="B170" s="407" t="s">
        <v>234</v>
      </c>
      <c r="C170" s="438" t="s">
        <v>249</v>
      </c>
    </row>
    <row r="171" spans="1:3">
      <c r="B171" s="407" t="s">
        <v>235</v>
      </c>
      <c r="C171" s="436" t="s">
        <v>250</v>
      </c>
    </row>
    <row r="172" spans="1:3">
      <c r="B172" s="407" t="s">
        <v>236</v>
      </c>
      <c r="C172" s="438" t="s">
        <v>251</v>
      </c>
    </row>
    <row r="173" spans="1:3">
      <c r="B173" s="407" t="s">
        <v>245</v>
      </c>
      <c r="C173" s="438" t="s">
        <v>252</v>
      </c>
    </row>
    <row r="175" spans="1:3">
      <c r="A175" s="380" t="s">
        <v>90</v>
      </c>
      <c r="B175" s="407" t="s">
        <v>232</v>
      </c>
      <c r="C175" s="438" t="s">
        <v>253</v>
      </c>
    </row>
    <row r="176" spans="1:3">
      <c r="B176" s="407" t="s">
        <v>233</v>
      </c>
      <c r="C176" s="438" t="s">
        <v>254</v>
      </c>
    </row>
    <row r="177" spans="1:3">
      <c r="B177" s="407" t="s">
        <v>234</v>
      </c>
      <c r="C177" s="438" t="s">
        <v>255</v>
      </c>
    </row>
    <row r="178" spans="1:3">
      <c r="B178" s="407" t="s">
        <v>235</v>
      </c>
      <c r="C178" s="438" t="s">
        <v>256</v>
      </c>
    </row>
    <row r="179" spans="1:3">
      <c r="B179" s="407" t="s">
        <v>236</v>
      </c>
      <c r="C179" s="438" t="s">
        <v>257</v>
      </c>
    </row>
    <row r="180" spans="1:3">
      <c r="B180" s="407"/>
    </row>
    <row r="181" spans="1:3">
      <c r="A181" s="380" t="s">
        <v>91</v>
      </c>
      <c r="B181" s="407" t="s">
        <v>232</v>
      </c>
      <c r="C181" s="438" t="s">
        <v>259</v>
      </c>
    </row>
    <row r="182" spans="1:3">
      <c r="A182" s="189"/>
      <c r="B182" s="407" t="s">
        <v>233</v>
      </c>
      <c r="C182" s="438" t="s">
        <v>260</v>
      </c>
    </row>
    <row r="183" spans="1:3">
      <c r="A183" s="189"/>
      <c r="B183" s="407" t="s">
        <v>234</v>
      </c>
      <c r="C183" s="438" t="s">
        <v>261</v>
      </c>
    </row>
    <row r="184" spans="1:3">
      <c r="A184" s="189"/>
      <c r="B184" s="407" t="s">
        <v>235</v>
      </c>
      <c r="C184" s="436" t="s">
        <v>262</v>
      </c>
    </row>
    <row r="185" spans="1:3">
      <c r="A185" s="189"/>
      <c r="B185" s="407" t="s">
        <v>236</v>
      </c>
      <c r="C185" s="438" t="s">
        <v>263</v>
      </c>
    </row>
    <row r="187" spans="1:3">
      <c r="A187" s="380" t="s">
        <v>92</v>
      </c>
      <c r="B187" s="407" t="s">
        <v>232</v>
      </c>
      <c r="C187" s="438" t="s">
        <v>264</v>
      </c>
    </row>
    <row r="188" spans="1:3">
      <c r="A188" s="189"/>
      <c r="B188" s="407" t="s">
        <v>233</v>
      </c>
      <c r="C188" s="436" t="s">
        <v>371</v>
      </c>
    </row>
    <row r="189" spans="1:3">
      <c r="A189" s="189"/>
      <c r="B189" s="407" t="s">
        <v>234</v>
      </c>
      <c r="C189" s="438" t="s">
        <v>265</v>
      </c>
    </row>
    <row r="190" spans="1:3">
      <c r="A190" s="189"/>
      <c r="B190" s="407" t="s">
        <v>235</v>
      </c>
      <c r="C190" s="438" t="s">
        <v>266</v>
      </c>
    </row>
    <row r="191" spans="1:3">
      <c r="A191" s="189"/>
      <c r="B191" s="407" t="s">
        <v>236</v>
      </c>
      <c r="C191" s="438" t="s">
        <v>267</v>
      </c>
    </row>
    <row r="193" spans="1:3">
      <c r="A193" s="380" t="s">
        <v>93</v>
      </c>
      <c r="B193" s="407" t="s">
        <v>232</v>
      </c>
      <c r="C193" s="438" t="s">
        <v>277</v>
      </c>
    </row>
    <row r="194" spans="1:3">
      <c r="A194" s="189"/>
      <c r="B194" s="407" t="s">
        <v>233</v>
      </c>
      <c r="C194" s="438" t="s">
        <v>278</v>
      </c>
    </row>
    <row r="195" spans="1:3">
      <c r="A195" s="189"/>
      <c r="B195" s="407" t="s">
        <v>234</v>
      </c>
      <c r="C195" s="438" t="s">
        <v>279</v>
      </c>
    </row>
    <row r="196" spans="1:3" ht="16.8">
      <c r="A196" s="189"/>
      <c r="B196" s="407" t="s">
        <v>235</v>
      </c>
      <c r="C196" s="438" t="s">
        <v>280</v>
      </c>
    </row>
    <row r="197" spans="1:3">
      <c r="A197" s="189"/>
      <c r="B197" s="407" t="s">
        <v>236</v>
      </c>
      <c r="C197" s="438" t="s">
        <v>281</v>
      </c>
    </row>
    <row r="198" spans="1:3">
      <c r="A198" s="189"/>
      <c r="B198" s="407" t="s">
        <v>245</v>
      </c>
      <c r="C198" s="438" t="s">
        <v>282</v>
      </c>
    </row>
    <row r="200" spans="1:3">
      <c r="A200" s="380" t="s">
        <v>94</v>
      </c>
      <c r="B200" s="407" t="s">
        <v>232</v>
      </c>
      <c r="C200" s="438" t="s">
        <v>283</v>
      </c>
    </row>
    <row r="201" spans="1:3">
      <c r="A201" s="189"/>
      <c r="B201" s="407" t="s">
        <v>233</v>
      </c>
      <c r="C201" s="438" t="s">
        <v>284</v>
      </c>
    </row>
    <row r="202" spans="1:3">
      <c r="A202" s="189"/>
      <c r="B202" s="407" t="s">
        <v>234</v>
      </c>
      <c r="C202" s="438" t="s">
        <v>285</v>
      </c>
    </row>
    <row r="203" spans="1:3">
      <c r="A203" s="189"/>
      <c r="B203" s="407" t="s">
        <v>235</v>
      </c>
      <c r="C203" s="438" t="s">
        <v>286</v>
      </c>
    </row>
    <row r="204" spans="1:3">
      <c r="A204" s="189"/>
      <c r="B204" s="407" t="s">
        <v>236</v>
      </c>
      <c r="C204" s="438" t="s">
        <v>287</v>
      </c>
    </row>
    <row r="205" spans="1:3">
      <c r="A205" s="189"/>
      <c r="B205" s="407" t="s">
        <v>245</v>
      </c>
      <c r="C205" s="438" t="s">
        <v>288</v>
      </c>
    </row>
    <row r="207" spans="1:3" ht="16.8">
      <c r="A207" s="380" t="s">
        <v>95</v>
      </c>
      <c r="B207" s="407" t="s">
        <v>232</v>
      </c>
      <c r="C207" s="438" t="s">
        <v>289</v>
      </c>
    </row>
    <row r="208" spans="1:3">
      <c r="A208" s="189"/>
      <c r="B208" s="407" t="s">
        <v>233</v>
      </c>
      <c r="C208" s="438" t="s">
        <v>290</v>
      </c>
    </row>
    <row r="209" spans="1:4" ht="16.8">
      <c r="A209" s="189"/>
      <c r="B209" s="407" t="s">
        <v>234</v>
      </c>
      <c r="C209" s="438" t="s">
        <v>291</v>
      </c>
    </row>
    <row r="210" spans="1:4">
      <c r="A210" s="189"/>
      <c r="B210" s="407" t="s">
        <v>235</v>
      </c>
      <c r="C210" s="438" t="s">
        <v>292</v>
      </c>
    </row>
    <row r="211" spans="1:4" ht="16.8">
      <c r="A211" s="189"/>
      <c r="B211" s="407" t="s">
        <v>236</v>
      </c>
      <c r="C211" s="438" t="s">
        <v>293</v>
      </c>
    </row>
    <row r="212" spans="1:4">
      <c r="A212" s="189"/>
      <c r="B212" s="407" t="s">
        <v>245</v>
      </c>
      <c r="C212" s="438" t="s">
        <v>294</v>
      </c>
    </row>
    <row r="213" spans="1:4">
      <c r="B213" s="407" t="s">
        <v>295</v>
      </c>
      <c r="C213" s="438" t="s">
        <v>296</v>
      </c>
    </row>
    <row r="215" spans="1:4">
      <c r="A215" s="380" t="s">
        <v>96</v>
      </c>
      <c r="B215" s="407" t="s">
        <v>232</v>
      </c>
      <c r="C215" s="438" t="s">
        <v>297</v>
      </c>
    </row>
    <row r="216" spans="1:4">
      <c r="A216" s="189"/>
      <c r="B216" s="407" t="s">
        <v>233</v>
      </c>
      <c r="C216" s="438" t="s">
        <v>298</v>
      </c>
    </row>
    <row r="217" spans="1:4">
      <c r="A217" s="189"/>
      <c r="B217" s="407" t="s">
        <v>234</v>
      </c>
      <c r="C217" s="438" t="s">
        <v>299</v>
      </c>
    </row>
    <row r="218" spans="1:4">
      <c r="A218" s="189"/>
      <c r="B218" s="407" t="s">
        <v>235</v>
      </c>
      <c r="C218" s="438" t="s">
        <v>300</v>
      </c>
    </row>
    <row r="219" spans="1:4">
      <c r="A219" s="189"/>
      <c r="B219" s="407" t="s">
        <v>236</v>
      </c>
      <c r="C219" s="438" t="s">
        <v>301</v>
      </c>
      <c r="D219" s="438" t="s">
        <v>302</v>
      </c>
    </row>
    <row r="220" spans="1:4">
      <c r="A220" s="189"/>
      <c r="B220" s="407" t="s">
        <v>245</v>
      </c>
      <c r="C220" s="438" t="s">
        <v>303</v>
      </c>
    </row>
    <row r="222" spans="1:4">
      <c r="A222" s="380" t="s">
        <v>97</v>
      </c>
      <c r="B222" s="407" t="s">
        <v>232</v>
      </c>
      <c r="C222" s="438" t="s">
        <v>304</v>
      </c>
    </row>
    <row r="223" spans="1:4">
      <c r="B223" s="407" t="s">
        <v>233</v>
      </c>
      <c r="C223" s="438" t="s">
        <v>305</v>
      </c>
    </row>
    <row r="224" spans="1:4">
      <c r="B224" s="407" t="s">
        <v>234</v>
      </c>
      <c r="C224" s="441" t="s">
        <v>306</v>
      </c>
    </row>
    <row r="225" spans="1:4">
      <c r="B225" s="407" t="s">
        <v>235</v>
      </c>
      <c r="C225" s="438" t="s">
        <v>307</v>
      </c>
    </row>
    <row r="226" spans="1:4">
      <c r="B226" s="407" t="s">
        <v>236</v>
      </c>
      <c r="C226" s="438" t="s">
        <v>308</v>
      </c>
    </row>
    <row r="227" spans="1:4">
      <c r="B227" s="407" t="s">
        <v>245</v>
      </c>
      <c r="C227" s="438" t="s">
        <v>309</v>
      </c>
    </row>
    <row r="229" spans="1:4">
      <c r="A229" s="380" t="s">
        <v>98</v>
      </c>
      <c r="B229" s="407" t="s">
        <v>232</v>
      </c>
      <c r="C229" s="438" t="s">
        <v>310</v>
      </c>
    </row>
    <row r="230" spans="1:4">
      <c r="A230" s="189"/>
      <c r="B230" s="407" t="s">
        <v>233</v>
      </c>
      <c r="C230" s="438" t="s">
        <v>311</v>
      </c>
    </row>
    <row r="231" spans="1:4">
      <c r="A231" s="189"/>
      <c r="B231" s="407" t="s">
        <v>234</v>
      </c>
      <c r="C231" s="438" t="s">
        <v>312</v>
      </c>
    </row>
    <row r="232" spans="1:4">
      <c r="A232" s="189"/>
      <c r="B232" s="407" t="s">
        <v>235</v>
      </c>
      <c r="C232" s="438" t="s">
        <v>313</v>
      </c>
    </row>
    <row r="233" spans="1:4">
      <c r="A233" s="189"/>
      <c r="B233" s="407" t="s">
        <v>236</v>
      </c>
      <c r="C233" s="438" t="s">
        <v>314</v>
      </c>
    </row>
    <row r="234" spans="1:4">
      <c r="A234" s="189"/>
      <c r="B234" s="407" t="s">
        <v>245</v>
      </c>
      <c r="C234" s="438" t="s">
        <v>315</v>
      </c>
    </row>
    <row r="235" spans="1:4" ht="16.8">
      <c r="B235" s="407" t="s">
        <v>295</v>
      </c>
      <c r="C235" s="438" t="s">
        <v>316</v>
      </c>
    </row>
    <row r="237" spans="1:4">
      <c r="A237" s="380" t="s">
        <v>99</v>
      </c>
      <c r="B237" s="407" t="s">
        <v>232</v>
      </c>
      <c r="C237" s="438" t="s">
        <v>317</v>
      </c>
    </row>
    <row r="238" spans="1:4">
      <c r="B238" s="407" t="s">
        <v>233</v>
      </c>
      <c r="C238" s="438" t="s">
        <v>318</v>
      </c>
    </row>
    <row r="239" spans="1:4">
      <c r="B239" s="407" t="s">
        <v>234</v>
      </c>
      <c r="C239" s="438" t="s">
        <v>319</v>
      </c>
    </row>
    <row r="240" spans="1:4">
      <c r="B240" s="407" t="s">
        <v>235</v>
      </c>
      <c r="C240" s="438" t="s">
        <v>320</v>
      </c>
      <c r="D240" s="438" t="s">
        <v>321</v>
      </c>
    </row>
    <row r="241" spans="1:3">
      <c r="B241" s="407" t="s">
        <v>236</v>
      </c>
      <c r="C241" s="438" t="s">
        <v>322</v>
      </c>
    </row>
    <row r="243" spans="1:3">
      <c r="A243" s="380" t="s">
        <v>100</v>
      </c>
      <c r="B243" s="407" t="s">
        <v>232</v>
      </c>
      <c r="C243" s="438" t="s">
        <v>323</v>
      </c>
    </row>
    <row r="244" spans="1:3">
      <c r="A244" s="189"/>
      <c r="B244" s="407" t="s">
        <v>233</v>
      </c>
      <c r="C244" s="438" t="s">
        <v>324</v>
      </c>
    </row>
    <row r="245" spans="1:3">
      <c r="A245" s="189"/>
      <c r="B245" s="407" t="s">
        <v>234</v>
      </c>
      <c r="C245" s="438" t="s">
        <v>325</v>
      </c>
    </row>
    <row r="246" spans="1:3">
      <c r="A246" s="189"/>
      <c r="B246" s="407" t="s">
        <v>235</v>
      </c>
      <c r="C246" s="438" t="s">
        <v>326</v>
      </c>
    </row>
    <row r="247" spans="1:3">
      <c r="A247" s="189"/>
      <c r="B247" s="407" t="s">
        <v>236</v>
      </c>
      <c r="C247" s="438" t="s">
        <v>327</v>
      </c>
    </row>
    <row r="248" spans="1:3">
      <c r="A248" s="189"/>
      <c r="B248" s="407" t="s">
        <v>245</v>
      </c>
      <c r="C248" s="438" t="s">
        <v>328</v>
      </c>
    </row>
    <row r="250" spans="1:3">
      <c r="A250" s="380" t="s">
        <v>101</v>
      </c>
      <c r="B250" s="407" t="s">
        <v>232</v>
      </c>
      <c r="C250" s="438" t="s">
        <v>329</v>
      </c>
    </row>
    <row r="251" spans="1:3" ht="16.8">
      <c r="A251" s="189"/>
      <c r="B251" s="407" t="s">
        <v>233</v>
      </c>
      <c r="C251" s="438" t="s">
        <v>330</v>
      </c>
    </row>
    <row r="252" spans="1:3">
      <c r="A252" s="189"/>
      <c r="B252" s="407" t="s">
        <v>234</v>
      </c>
      <c r="C252" s="438" t="s">
        <v>331</v>
      </c>
    </row>
    <row r="253" spans="1:3">
      <c r="A253" s="189"/>
      <c r="B253" s="407" t="s">
        <v>235</v>
      </c>
      <c r="C253" s="438" t="s">
        <v>332</v>
      </c>
    </row>
    <row r="254" spans="1:3">
      <c r="A254" s="189"/>
      <c r="B254" s="407" t="s">
        <v>236</v>
      </c>
      <c r="C254" s="438" t="s">
        <v>333</v>
      </c>
    </row>
    <row r="255" spans="1:3">
      <c r="A255" s="189"/>
      <c r="B255" s="407" t="s">
        <v>245</v>
      </c>
      <c r="C255" s="438" t="s">
        <v>334</v>
      </c>
    </row>
    <row r="257" spans="1:3">
      <c r="A257" s="380" t="s">
        <v>102</v>
      </c>
      <c r="B257" s="407" t="s">
        <v>232</v>
      </c>
      <c r="C257" s="438" t="s">
        <v>335</v>
      </c>
    </row>
    <row r="258" spans="1:3" ht="16.8">
      <c r="B258" s="407" t="s">
        <v>233</v>
      </c>
      <c r="C258" s="438" t="s">
        <v>336</v>
      </c>
    </row>
    <row r="259" spans="1:3">
      <c r="B259" s="407" t="s">
        <v>234</v>
      </c>
      <c r="C259" s="438" t="s">
        <v>337</v>
      </c>
    </row>
    <row r="260" spans="1:3">
      <c r="B260" s="407" t="s">
        <v>235</v>
      </c>
      <c r="C260" s="438" t="s">
        <v>338</v>
      </c>
    </row>
    <row r="261" spans="1:3">
      <c r="B261" s="407" t="s">
        <v>236</v>
      </c>
      <c r="C261" s="438" t="s">
        <v>339</v>
      </c>
    </row>
    <row r="263" spans="1:3">
      <c r="A263" s="380" t="s">
        <v>103</v>
      </c>
      <c r="B263" s="407" t="s">
        <v>232</v>
      </c>
      <c r="C263" s="438" t="s">
        <v>340</v>
      </c>
    </row>
    <row r="264" spans="1:3">
      <c r="A264" s="189"/>
      <c r="B264" s="407" t="s">
        <v>233</v>
      </c>
      <c r="C264" s="438" t="s">
        <v>341</v>
      </c>
    </row>
    <row r="265" spans="1:3">
      <c r="A265" s="189"/>
      <c r="B265" s="407" t="s">
        <v>234</v>
      </c>
      <c r="C265" s="438" t="s">
        <v>342</v>
      </c>
    </row>
    <row r="266" spans="1:3">
      <c r="A266" s="189"/>
      <c r="B266" s="407" t="s">
        <v>235</v>
      </c>
      <c r="C266" s="438" t="s">
        <v>343</v>
      </c>
    </row>
    <row r="267" spans="1:3">
      <c r="A267" s="189"/>
      <c r="B267" s="407" t="s">
        <v>236</v>
      </c>
      <c r="C267" s="438" t="s">
        <v>344</v>
      </c>
    </row>
    <row r="269" spans="1:3">
      <c r="A269" s="380" t="s">
        <v>104</v>
      </c>
      <c r="B269" s="407" t="s">
        <v>232</v>
      </c>
      <c r="C269" s="438" t="s">
        <v>345</v>
      </c>
    </row>
    <row r="270" spans="1:3">
      <c r="A270" s="189"/>
      <c r="B270" s="407" t="s">
        <v>233</v>
      </c>
      <c r="C270" s="438" t="s">
        <v>346</v>
      </c>
    </row>
    <row r="271" spans="1:3">
      <c r="A271" s="189"/>
      <c r="B271" s="407" t="s">
        <v>234</v>
      </c>
      <c r="C271" s="438" t="s">
        <v>347</v>
      </c>
    </row>
    <row r="272" spans="1:3">
      <c r="A272" s="189"/>
      <c r="B272" s="407" t="s">
        <v>235</v>
      </c>
      <c r="C272" s="438" t="s">
        <v>348</v>
      </c>
    </row>
    <row r="273" spans="1:3">
      <c r="A273" s="189"/>
      <c r="B273" s="407" t="s">
        <v>236</v>
      </c>
      <c r="C273" s="438" t="s">
        <v>349</v>
      </c>
    </row>
    <row r="274" spans="1:3">
      <c r="B274" s="407" t="s">
        <v>245</v>
      </c>
      <c r="C274" s="438" t="s">
        <v>350</v>
      </c>
    </row>
    <row r="276" spans="1:3" ht="16.8">
      <c r="A276" s="380" t="s">
        <v>105</v>
      </c>
      <c r="B276" s="407" t="s">
        <v>232</v>
      </c>
      <c r="C276" s="438" t="s">
        <v>351</v>
      </c>
    </row>
    <row r="277" spans="1:3">
      <c r="A277" s="189"/>
      <c r="B277" s="407" t="s">
        <v>233</v>
      </c>
      <c r="C277" s="438" t="s">
        <v>352</v>
      </c>
    </row>
    <row r="278" spans="1:3">
      <c r="A278" s="189"/>
      <c r="B278" s="407" t="s">
        <v>234</v>
      </c>
      <c r="C278" s="436" t="s">
        <v>353</v>
      </c>
    </row>
    <row r="279" spans="1:3">
      <c r="A279" s="189"/>
      <c r="B279" s="407" t="s">
        <v>235</v>
      </c>
      <c r="C279" s="438" t="s">
        <v>354</v>
      </c>
    </row>
    <row r="280" spans="1:3">
      <c r="A280" s="189"/>
      <c r="B280" s="407" t="s">
        <v>236</v>
      </c>
      <c r="C280" s="438" t="s">
        <v>355</v>
      </c>
    </row>
    <row r="281" spans="1:3">
      <c r="A281" s="189"/>
      <c r="B281" s="407" t="s">
        <v>245</v>
      </c>
      <c r="C281" s="438" t="s">
        <v>356</v>
      </c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activeCell="H11" sqref="H11"/>
    </sheetView>
  </sheetViews>
  <sheetFormatPr defaultRowHeight="14.4"/>
  <cols>
    <col min="1" max="1" width="32.109375" customWidth="1"/>
    <col min="2" max="2" width="18.6640625" customWidth="1"/>
    <col min="3" max="3" width="21.109375" customWidth="1"/>
  </cols>
  <sheetData>
    <row r="1" spans="1:3" ht="18">
      <c r="A1" s="442" t="s">
        <v>195</v>
      </c>
      <c r="B1" s="189"/>
      <c r="C1" s="189"/>
    </row>
    <row r="2" spans="1:3" ht="18.600000000000001" thickBot="1">
      <c r="A2" s="442" t="s">
        <v>369</v>
      </c>
      <c r="B2" s="189"/>
      <c r="C2" s="189"/>
    </row>
    <row r="3" spans="1:3" ht="31.8" thickBot="1">
      <c r="A3" s="455" t="s">
        <v>370</v>
      </c>
      <c r="B3" s="453" t="s">
        <v>368</v>
      </c>
      <c r="C3" s="458" t="s">
        <v>63</v>
      </c>
    </row>
    <row r="4" spans="1:3">
      <c r="A4" s="454" t="s">
        <v>359</v>
      </c>
      <c r="B4" s="53">
        <f>'CO-PO Mapping'!N147</f>
        <v>3.0000000000000009</v>
      </c>
      <c r="C4" s="52">
        <v>3</v>
      </c>
    </row>
    <row r="5" spans="1:3">
      <c r="A5" s="454" t="s">
        <v>360</v>
      </c>
      <c r="B5" s="53">
        <f>'CO-PO Mapping'!O147</f>
        <v>3.0000000000000004</v>
      </c>
      <c r="C5" s="52">
        <v>3</v>
      </c>
    </row>
    <row r="6" spans="1:3">
      <c r="A6" s="454" t="s">
        <v>361</v>
      </c>
      <c r="B6" s="53">
        <f>'CO-PO Mapping'!P147</f>
        <v>3.0000000000000004</v>
      </c>
      <c r="C6" s="52">
        <v>3</v>
      </c>
    </row>
    <row r="7" spans="1:3">
      <c r="A7" s="454" t="s">
        <v>362</v>
      </c>
      <c r="B7" s="53">
        <f>'CO-PO Mapping'!Q147</f>
        <v>3.0000000000000004</v>
      </c>
      <c r="C7" s="52">
        <v>3</v>
      </c>
    </row>
    <row r="8" spans="1:3">
      <c r="A8" s="454" t="s">
        <v>363</v>
      </c>
      <c r="B8" s="53">
        <f>'CO-PO Mapping'!R147</f>
        <v>3.0000000000000004</v>
      </c>
      <c r="C8" s="52">
        <v>3</v>
      </c>
    </row>
    <row r="9" spans="1:3">
      <c r="A9" s="454" t="s">
        <v>364</v>
      </c>
      <c r="B9" s="53">
        <f>'CO-PO Mapping'!R147</f>
        <v>3.0000000000000004</v>
      </c>
      <c r="C9" s="52">
        <v>3</v>
      </c>
    </row>
    <row r="10" spans="1:3">
      <c r="A10" s="454" t="s">
        <v>365</v>
      </c>
      <c r="B10" s="53">
        <f>'CO-PO Mapping'!T147</f>
        <v>3.0000000000000004</v>
      </c>
      <c r="C10" s="52">
        <v>3</v>
      </c>
    </row>
    <row r="11" spans="1:3">
      <c r="A11" s="454" t="s">
        <v>366</v>
      </c>
      <c r="B11" s="53">
        <f>'CO-PO Mapping'!U147</f>
        <v>3.0000000000000004</v>
      </c>
      <c r="C11" s="52">
        <v>3</v>
      </c>
    </row>
    <row r="12" spans="1:3" ht="15" thickBot="1">
      <c r="A12" s="459" t="s">
        <v>367</v>
      </c>
      <c r="B12" s="386">
        <f>'CO-PO Mapping'!V147</f>
        <v>3.0000000000000004</v>
      </c>
      <c r="C12" s="382">
        <v>3</v>
      </c>
    </row>
    <row r="13" spans="1:3">
      <c r="A13" s="456"/>
      <c r="B13" s="53"/>
      <c r="C13" s="53"/>
    </row>
    <row r="14" spans="1:3">
      <c r="A14" s="456"/>
      <c r="B14" s="53"/>
      <c r="C14" s="53"/>
    </row>
    <row r="15" spans="1:3">
      <c r="A15" s="456"/>
      <c r="B15" s="53"/>
      <c r="C15" s="53"/>
    </row>
    <row r="16" spans="1:3">
      <c r="A16" s="456"/>
      <c r="B16" s="53"/>
      <c r="C16" s="53"/>
    </row>
    <row r="17" spans="1:3">
      <c r="A17" s="456"/>
      <c r="B17" s="53"/>
      <c r="C17" s="53"/>
    </row>
    <row r="18" spans="1:3">
      <c r="A18" s="456"/>
      <c r="B18" s="53"/>
      <c r="C18" s="53"/>
    </row>
    <row r="19" spans="1:3">
      <c r="A19" s="456"/>
      <c r="B19" s="53"/>
      <c r="C19" s="53"/>
    </row>
    <row r="20" spans="1:3">
      <c r="A20" s="456"/>
      <c r="B20" s="53"/>
      <c r="C20" s="53"/>
    </row>
    <row r="21" spans="1:3">
      <c r="A21" s="456"/>
      <c r="B21" s="53"/>
      <c r="C21" s="53"/>
    </row>
    <row r="22" spans="1:3">
      <c r="A22" s="217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Result Analysis</vt:lpstr>
      <vt:lpstr>CO Attainment</vt:lpstr>
      <vt:lpstr>CO FEEDBACK 1 to 18</vt:lpstr>
      <vt:lpstr>CO Graph 1</vt:lpstr>
      <vt:lpstr>CO Graph 2</vt:lpstr>
      <vt:lpstr>CO-PO Mapping</vt:lpstr>
      <vt:lpstr>PO Graph</vt:lpstr>
    </vt:vector>
  </TitlesOfParts>
  <Company>CyberSpace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918918755510</dc:creator>
  <cp:lastModifiedBy>918918755510</cp:lastModifiedBy>
  <cp:lastPrinted>2025-02-12T10:46:21Z</cp:lastPrinted>
  <dcterms:created xsi:type="dcterms:W3CDTF">2024-02-23T10:58:15Z</dcterms:created>
  <dcterms:modified xsi:type="dcterms:W3CDTF">2025-05-19T07:54:38Z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50edea2f75584b6aa4f6285dd77af779</vt:lpwstr>
  </property>
</Properties>
</file>